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michaelmcphail/Documents/Casual_Fellows/Exam6/CF_Exam6_OPs_CBT/"/>
    </mc:Choice>
  </mc:AlternateContent>
  <xr:revisionPtr revIDLastSave="0" documentId="13_ncr:1_{0F74F7E9-FE1A-5947-87CD-A52DD0416C1A}" xr6:coauthVersionLast="47" xr6:coauthVersionMax="47" xr10:uidLastSave="{00000000-0000-0000-0000-000000000000}"/>
  <bookViews>
    <workbookView xWindow="16500" yWindow="500" windowWidth="20740" windowHeight="19400" tabRatio="500" xr2:uid="{00000000-000D-0000-FFFF-FFFF00000000}"/>
  </bookViews>
  <sheets>
    <sheet name="MP #1" sheetId="13" r:id="rId1"/>
    <sheet name="MP #2" sheetId="14" r:id="rId2"/>
    <sheet name="EPs" sheetId="12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" i="14" l="1"/>
  <c r="M3" i="14"/>
  <c r="L1" i="14"/>
  <c r="N49" i="13"/>
  <c r="N48" i="13"/>
  <c r="O44" i="13"/>
  <c r="O43" i="13"/>
  <c r="O13" i="13"/>
  <c r="N13" i="13"/>
  <c r="N14" i="13"/>
  <c r="M15" i="13"/>
  <c r="M14" i="13"/>
  <c r="M13" i="13"/>
  <c r="N7" i="13"/>
  <c r="N19" i="13" s="1"/>
  <c r="O7" i="13"/>
  <c r="O19" i="13" s="1"/>
  <c r="N8" i="13"/>
  <c r="N20" i="13" s="1"/>
  <c r="M8" i="13"/>
  <c r="M20" i="13" s="1"/>
  <c r="M9" i="13"/>
  <c r="M21" i="13" s="1"/>
  <c r="M7" i="13"/>
  <c r="M19" i="13" s="1"/>
</calcChain>
</file>

<file path=xl/sharedStrings.xml><?xml version="1.0" encoding="utf-8"?>
<sst xmlns="http://schemas.openxmlformats.org/spreadsheetml/2006/main" count="174" uniqueCount="130">
  <si>
    <t>Source:</t>
  </si>
  <si>
    <t>b.</t>
  </si>
  <si>
    <t>Part a:</t>
  </si>
  <si>
    <t>Part b:</t>
  </si>
  <si>
    <t>a.</t>
  </si>
  <si>
    <t>EP #1</t>
  </si>
  <si>
    <t>ES #1</t>
  </si>
  <si>
    <t>EP #2</t>
  </si>
  <si>
    <t>EP #3</t>
  </si>
  <si>
    <t>EP #4</t>
  </si>
  <si>
    <t>ES #2</t>
  </si>
  <si>
    <t>Solutions -&gt;</t>
  </si>
  <si>
    <t>EPs</t>
  </si>
  <si>
    <t>ES #3</t>
  </si>
  <si>
    <t>MP #1</t>
  </si>
  <si>
    <t>Solution -&gt;</t>
  </si>
  <si>
    <t>c.</t>
  </si>
  <si>
    <t>Part c:</t>
  </si>
  <si>
    <t>Klann</t>
  </si>
  <si>
    <t>reported the following experience related to this agreement (before commutation) at</t>
  </si>
  <si>
    <t>the end of 2017:</t>
  </si>
  <si>
    <t>Policy Year</t>
  </si>
  <si>
    <t>12 mo.</t>
  </si>
  <si>
    <t>24 mo.</t>
  </si>
  <si>
    <t>36 mo.</t>
  </si>
  <si>
    <t>Gross Paid Loss for Primary ($000):</t>
  </si>
  <si>
    <t>Gross Paid Loss for Reinsurer ($000):</t>
  </si>
  <si>
    <t>Gross Reserves (Case + IBNR) for Primary ($000):</t>
  </si>
  <si>
    <t>Gross Reserves (Case + IBNR) for Reinsurer ($000):</t>
  </si>
  <si>
    <t>-A 40% quota-share reinsurance agreement has been in place for all three policy years</t>
  </si>
  <si>
    <t>-The insurer's and reinsurer's discount factors are as follows:</t>
  </si>
  <si>
    <t>Entity</t>
  </si>
  <si>
    <t>Insurer</t>
  </si>
  <si>
    <t>Reinsurer</t>
  </si>
  <si>
    <t>Discount Factor</t>
  </si>
  <si>
    <t xml:space="preserve"> with the same reinsurer. The reinsurer does not place any additional reserves on top of</t>
  </si>
  <si>
    <t xml:space="preserve"> the primary insurer's reserves</t>
  </si>
  <si>
    <t>-At the end of 2017, the two parties agree to commute the reinsurance contract for</t>
  </si>
  <si>
    <t xml:space="preserve"> policy year 2015</t>
  </si>
  <si>
    <t>-The insurer's and reinsurer's accounting entries are based on the SAP framework</t>
  </si>
  <si>
    <t>Assuming the commutation price is $500,000, construct tables of gross, ceded and net</t>
  </si>
  <si>
    <t>ultimate losses for the primary insurer after accounting for the commutation.</t>
  </si>
  <si>
    <t>Identify an unusual entry in the triangles constructed in part a. caused by the commutation.</t>
  </si>
  <si>
    <t>Provide one reason why the discount factors might differ between the primary insurer and</t>
  </si>
  <si>
    <t>the reinsurer.</t>
  </si>
  <si>
    <t>The triangles are as follows:</t>
  </si>
  <si>
    <t>Gross Ultimate Loss for Primary ($000):</t>
  </si>
  <si>
    <t>Ceded Ultimate Loss for Primary ($000):</t>
  </si>
  <si>
    <t>Net Ultimate Loss for Primary ($000):</t>
  </si>
  <si>
    <t>Gross Ultimate = Gross Paid + Gross Reserves</t>
  </si>
  <si>
    <t>Ceded Ultimate = Ceded Paid + Ceded Reserves + Commutation Effect</t>
  </si>
  <si>
    <t>-Ceded Paid for Primary = Gross Paid for Reinsurer</t>
  </si>
  <si>
    <t>-Ceded Reserves for Primary = Gross Reserves for Reinsurer</t>
  </si>
  <si>
    <t>-Commutation Effect = 500 (commutation price) - 600 (ceded reserves</t>
  </si>
  <si>
    <t>go to zero); this occurs in PY 2015 at 36 months</t>
  </si>
  <si>
    <t>Net Ultimate = Gross Ultimate - Ceded Ultimate</t>
  </si>
  <si>
    <t>The primary insurer shows upward development in PY 2015 net ultimate losses</t>
  </si>
  <si>
    <t>despite the fact that gross losses remain unchanged</t>
  </si>
  <si>
    <t>Applied different payment patterns</t>
  </si>
  <si>
    <t>Part d:</t>
  </si>
  <si>
    <t>d.</t>
  </si>
  <si>
    <t>Calculate the changes in taxable income for the primary insurer and the reinsurer resulting</t>
  </si>
  <si>
    <t>from the commutation.</t>
  </si>
  <si>
    <t>Given a marginal tax rate of 35%, calculate the changes in tax for the primary insurer and</t>
  </si>
  <si>
    <t>the reinsurer resulting from the commutation.</t>
  </si>
  <si>
    <t>f.</t>
  </si>
  <si>
    <t>In part e., the absolute tax amounts did not match between the primary insurer and the</t>
  </si>
  <si>
    <t>reinsurer due to the difference in discount factors. Briefly describe another reason why the</t>
  </si>
  <si>
    <t>absolute tax amounts may differ between the two entities.</t>
  </si>
  <si>
    <t>e.</t>
  </si>
  <si>
    <t>Primary Taxable Income Change</t>
  </si>
  <si>
    <t>Reinsurer Taxable Income Change</t>
  </si>
  <si>
    <t>Part e:</t>
  </si>
  <si>
    <t>Primary Tax Change</t>
  </si>
  <si>
    <t>Reinsurer Tax Change</t>
  </si>
  <si>
    <t>Part f:</t>
  </si>
  <si>
    <t>The absolute tax amounts may differ due to differences in reserve amounts (ex.</t>
  </si>
  <si>
    <t>the reinsurer places additional reserves on top of the primary insurer's reserves)</t>
  </si>
  <si>
    <t>A mono-line insurer has a quota-share contract with a single reinsurer. Each entity has</t>
  </si>
  <si>
    <t>MP #2</t>
  </si>
  <si>
    <t>A mono-line insurer has a reinsurance contract with a single reinsurer that has been in place for a</t>
  </si>
  <si>
    <t>number of policy years. At the end of 2017, the two entities agreed to commute the reinsurance</t>
  </si>
  <si>
    <t>contract for policy year 2015 for a price of $600,000. Given the following:</t>
  </si>
  <si>
    <t>-At the end of 2017, the primary insurer's ceded reserves for policy year 2015 are equal to:</t>
  </si>
  <si>
    <t>-Due to the reinsurer's conservatism, the reinsurer's gross reserves for policy year 2015 are</t>
  </si>
  <si>
    <t xml:space="preserve"> 20% higher than the primary insurer's ceded reserves</t>
  </si>
  <si>
    <t>-The primary insurer's discount factor for policy year 2015 is:</t>
  </si>
  <si>
    <t>the primary insurer and the reinsurer.</t>
  </si>
  <si>
    <t>Reinsurer's gross reserves</t>
  </si>
  <si>
    <t>&lt;-20% higher</t>
  </si>
  <si>
    <t>Primary insurer change in taxable income</t>
  </si>
  <si>
    <t>Reinsurer change in taxable income is 750,000*X - 600,000. Solve for</t>
  </si>
  <si>
    <t>X.</t>
  </si>
  <si>
    <t>X</t>
  </si>
  <si>
    <t>Define commutation.</t>
  </si>
  <si>
    <t>Briefly describe four reasons commutations arise.</t>
  </si>
  <si>
    <t>solvency. In this case, briefly explain why a commutation might be</t>
  </si>
  <si>
    <t>beneficial for the cedant.</t>
  </si>
  <si>
    <t>Commutations may arise due to a reinsurer's concern about a cedant's</t>
  </si>
  <si>
    <t>beneficial for the cedant and the reinsurer.</t>
  </si>
  <si>
    <t>Briefly explain why a commutation distorts claim closure rates for a reinsurer.</t>
  </si>
  <si>
    <t>Identify three activities in which actuaries must consider distortions to loss/claim</t>
  </si>
  <si>
    <t>triangles caused by commutations.</t>
  </si>
  <si>
    <t>Fully describe the disclosures required by the primary insurer for a commutation.</t>
  </si>
  <si>
    <t xml:space="preserve">An agreement between a ceding insurer and the reinsurer that provides for the valuation, payment, </t>
  </si>
  <si>
    <t>and complete discharge of all obligations between the parties under a particular reinsurance contract</t>
  </si>
  <si>
    <t>1. The cedant or reinsurer wishes to exit a line of business</t>
  </si>
  <si>
    <t>2. The cedant or reinsurer may have concerns about one another’s solvency</t>
  </si>
  <si>
    <t xml:space="preserve">3. The relationship between the cedant and reinsurer may have deteriorated over time due </t>
  </si>
  <si>
    <t>to disputes over claim resolution or contract provisions</t>
  </si>
  <si>
    <t xml:space="preserve">4. The cedant and reinsurer may have drastically different views concerning loss development </t>
  </si>
  <si>
    <t>for the underlying policies</t>
  </si>
  <si>
    <t>The commutation eliminates credit risk to the cedant since financial health is no longer tied to reinsurer</t>
  </si>
  <si>
    <t xml:space="preserve">Beneficial for the cedant because it provides the cedant with an immediate cash in-lay.  Beneficial </t>
  </si>
  <si>
    <t xml:space="preserve">for the reinsurer because it allows the reinsurer to avoid potential future problems with a liquidator </t>
  </si>
  <si>
    <t>who may take over the cedant</t>
  </si>
  <si>
    <t>The commutated claims are considered closed from a reinsurer’s standpoint</t>
  </si>
  <si>
    <t>1. Calculating loss development factors</t>
  </si>
  <si>
    <t>2. Assessing reserve adequacy</t>
  </si>
  <si>
    <t>3. Using Schedule P to review claim severity or closure trends</t>
  </si>
  <si>
    <t>Calculate the discount factor for the reinsurer that would result in identical taxable income changes between</t>
  </si>
  <si>
    <t>Commutations may arise due to a cedant's concern about a reinsurer's</t>
  </si>
  <si>
    <t>ES #4</t>
  </si>
  <si>
    <t>Commutations must be disclosed in the Notes to the Financial Statements. This disclosure must</t>
  </si>
  <si>
    <t>include the following:</t>
  </si>
  <si>
    <t>-List of reinsurers</t>
  </si>
  <si>
    <t>-Amount of loss, LAE, and earned premium commuted from each of the reinsurers to cedant</t>
  </si>
  <si>
    <t>during the year</t>
  </si>
  <si>
    <t>The disclosure must be in aggregate (i.e. not broken down by PY/AY or line of business)</t>
  </si>
  <si>
    <t>Rising Fellow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</si>
</sst>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1" fillId="0" borderId="0" xfId="0" quotePrefix="1" applyFont="1" applyAlignment="1">
      <alignment horizontal="left"/>
    </xf>
    <xf numFmtId="6" fontId="0" fillId="0" borderId="0" xfId="0" applyNumberFormat="1"/>
    <xf numFmtId="0" fontId="0" fillId="0" borderId="0" xfId="0" quotePrefix="1"/>
    <xf numFmtId="3" fontId="0" fillId="0" borderId="0" xfId="0" applyNumberFormat="1"/>
    <xf numFmtId="0" fontId="3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2" fillId="0" borderId="0" xfId="0" quotePrefix="1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6" fontId="0" fillId="0" borderId="0" xfId="0" quotePrefix="1" applyNumberFormat="1"/>
    <xf numFmtId="164" fontId="0" fillId="0" borderId="0" xfId="1" applyNumberFormat="1" applyFont="1"/>
    <xf numFmtId="164" fontId="0" fillId="0" borderId="0" xfId="0" applyNumberFormat="1"/>
    <xf numFmtId="6" fontId="0" fillId="0" borderId="0" xfId="0" applyNumberFormat="1" applyAlignment="1">
      <alignment horizontal="center"/>
    </xf>
    <xf numFmtId="165" fontId="1" fillId="0" borderId="0" xfId="1" applyNumberFormat="1" applyFont="1"/>
    <xf numFmtId="0" fontId="0" fillId="0" borderId="0" xfId="0" quotePrefix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166E5-626A-C84B-9EC3-68463E116BAF}">
  <dimension ref="A1:V54"/>
  <sheetViews>
    <sheetView tabSelected="1" workbookViewId="0"/>
  </sheetViews>
  <sheetFormatPr baseColWidth="10" defaultRowHeight="16" outlineLevelCol="1" x14ac:dyDescent="0.2"/>
  <cols>
    <col min="1" max="1" width="13.83203125" customWidth="1"/>
    <col min="2" max="2" width="13.83203125" bestFit="1" customWidth="1"/>
    <col min="3" max="3" width="13.5" customWidth="1"/>
    <col min="4" max="4" width="15" bestFit="1" customWidth="1"/>
    <col min="5" max="5" width="8.33203125" customWidth="1"/>
    <col min="6" max="6" width="13.83203125" customWidth="1"/>
    <col min="7" max="9" width="14.83203125" customWidth="1"/>
    <col min="12" max="12" width="15.83203125" hidden="1" customWidth="1" outlineLevel="1"/>
    <col min="13" max="13" width="10.83203125" hidden="1" customWidth="1" outlineLevel="1"/>
    <col min="14" max="14" width="14.33203125" hidden="1" customWidth="1" outlineLevel="1"/>
    <col min="15" max="15" width="11.5" hidden="1" customWidth="1" outlineLevel="1"/>
    <col min="16" max="16" width="10.83203125" hidden="1" customWidth="1" outlineLevel="1"/>
    <col min="17" max="17" width="12" hidden="1" customWidth="1" outlineLevel="1"/>
    <col min="18" max="21" width="10.83203125" hidden="1" customWidth="1" outlineLevel="1"/>
    <col min="22" max="22" width="10.83203125" collapsed="1"/>
  </cols>
  <sheetData>
    <row r="1" spans="1:15" x14ac:dyDescent="0.2">
      <c r="A1" s="2" t="s">
        <v>0</v>
      </c>
      <c r="B1" s="1" t="s">
        <v>129</v>
      </c>
      <c r="C1" s="1" t="s">
        <v>18</v>
      </c>
      <c r="D1" s="1" t="s">
        <v>14</v>
      </c>
      <c r="K1" s="2" t="s">
        <v>15</v>
      </c>
      <c r="L1" s="2" t="s">
        <v>2</v>
      </c>
    </row>
    <row r="2" spans="1:15" x14ac:dyDescent="0.2">
      <c r="M2" s="8"/>
    </row>
    <row r="3" spans="1:15" x14ac:dyDescent="0.2">
      <c r="A3" t="s">
        <v>78</v>
      </c>
      <c r="L3" t="s">
        <v>45</v>
      </c>
      <c r="M3" s="8"/>
    </row>
    <row r="4" spans="1:15" x14ac:dyDescent="0.2">
      <c r="A4" t="s">
        <v>19</v>
      </c>
      <c r="M4" s="8"/>
    </row>
    <row r="5" spans="1:15" x14ac:dyDescent="0.2">
      <c r="A5" t="s">
        <v>20</v>
      </c>
      <c r="L5" s="20"/>
      <c r="M5" s="37" t="s">
        <v>46</v>
      </c>
      <c r="N5" s="37"/>
      <c r="O5" s="38"/>
    </row>
    <row r="6" spans="1:15" x14ac:dyDescent="0.2">
      <c r="L6" s="20" t="s">
        <v>21</v>
      </c>
      <c r="M6" s="19" t="s">
        <v>22</v>
      </c>
      <c r="N6" s="23" t="s">
        <v>23</v>
      </c>
      <c r="O6" s="24" t="s">
        <v>24</v>
      </c>
    </row>
    <row r="7" spans="1:15" x14ac:dyDescent="0.2">
      <c r="A7" s="20"/>
      <c r="B7" s="39" t="s">
        <v>25</v>
      </c>
      <c r="C7" s="39"/>
      <c r="D7" s="40"/>
      <c r="F7" s="20"/>
      <c r="G7" s="39" t="s">
        <v>26</v>
      </c>
      <c r="H7" s="39"/>
      <c r="I7" s="40"/>
      <c r="L7" s="21">
        <v>2015</v>
      </c>
      <c r="M7" s="12">
        <f>B9+B15</f>
        <v>3800</v>
      </c>
      <c r="N7" s="12">
        <f t="shared" ref="N7:O8" si="0">C9+C15</f>
        <v>4500</v>
      </c>
      <c r="O7" s="13">
        <f t="shared" si="0"/>
        <v>4500</v>
      </c>
    </row>
    <row r="8" spans="1:15" x14ac:dyDescent="0.2">
      <c r="A8" s="20" t="s">
        <v>21</v>
      </c>
      <c r="B8" s="19" t="s">
        <v>22</v>
      </c>
      <c r="C8" s="23" t="s">
        <v>23</v>
      </c>
      <c r="D8" s="24" t="s">
        <v>24</v>
      </c>
      <c r="F8" s="20" t="s">
        <v>21</v>
      </c>
      <c r="G8" s="19" t="s">
        <v>22</v>
      </c>
      <c r="H8" s="23" t="s">
        <v>23</v>
      </c>
      <c r="I8" s="24" t="s">
        <v>24</v>
      </c>
      <c r="L8" s="21">
        <v>2016</v>
      </c>
      <c r="M8" s="12">
        <f t="shared" ref="M8:M9" si="1">B10+B16</f>
        <v>4100</v>
      </c>
      <c r="N8" s="12">
        <f t="shared" si="0"/>
        <v>4300</v>
      </c>
      <c r="O8" s="13"/>
    </row>
    <row r="9" spans="1:15" x14ac:dyDescent="0.2">
      <c r="A9" s="21">
        <v>2015</v>
      </c>
      <c r="B9" s="12">
        <v>1200</v>
      </c>
      <c r="C9" s="12">
        <v>2400</v>
      </c>
      <c r="D9" s="13">
        <v>3000</v>
      </c>
      <c r="F9" s="21">
        <v>2015</v>
      </c>
      <c r="G9" s="12">
        <v>480</v>
      </c>
      <c r="H9" s="12">
        <v>960</v>
      </c>
      <c r="I9" s="13">
        <v>1200</v>
      </c>
      <c r="L9" s="22">
        <v>2017</v>
      </c>
      <c r="M9" s="17">
        <f t="shared" si="1"/>
        <v>4100</v>
      </c>
      <c r="N9" s="17"/>
      <c r="O9" s="25"/>
    </row>
    <row r="10" spans="1:15" x14ac:dyDescent="0.2">
      <c r="A10" s="21">
        <v>2016</v>
      </c>
      <c r="B10" s="12">
        <v>1300</v>
      </c>
      <c r="C10" s="12">
        <v>2100</v>
      </c>
      <c r="D10" s="15"/>
      <c r="F10" s="21">
        <v>2016</v>
      </c>
      <c r="G10" s="12">
        <v>520</v>
      </c>
      <c r="H10" s="12">
        <v>840</v>
      </c>
      <c r="I10" s="15"/>
      <c r="M10" s="8"/>
    </row>
    <row r="11" spans="1:15" x14ac:dyDescent="0.2">
      <c r="A11" s="22">
        <v>2017</v>
      </c>
      <c r="B11" s="17">
        <v>1400</v>
      </c>
      <c r="C11" s="14"/>
      <c r="D11" s="16"/>
      <c r="F11" s="22">
        <v>2017</v>
      </c>
      <c r="G11" s="17">
        <v>560</v>
      </c>
      <c r="H11" s="14"/>
      <c r="I11" s="16"/>
      <c r="L11" s="20"/>
      <c r="M11" s="37" t="s">
        <v>47</v>
      </c>
      <c r="N11" s="37"/>
      <c r="O11" s="38"/>
    </row>
    <row r="12" spans="1:15" x14ac:dyDescent="0.2">
      <c r="L12" s="20" t="s">
        <v>21</v>
      </c>
      <c r="M12" s="19" t="s">
        <v>22</v>
      </c>
      <c r="N12" s="23" t="s">
        <v>23</v>
      </c>
      <c r="O12" s="24" t="s">
        <v>24</v>
      </c>
    </row>
    <row r="13" spans="1:15" x14ac:dyDescent="0.2">
      <c r="A13" s="20"/>
      <c r="B13" s="39" t="s">
        <v>27</v>
      </c>
      <c r="C13" s="39"/>
      <c r="D13" s="40"/>
      <c r="F13" s="20"/>
      <c r="G13" s="39" t="s">
        <v>28</v>
      </c>
      <c r="H13" s="39"/>
      <c r="I13" s="40"/>
      <c r="L13" s="21">
        <v>2015</v>
      </c>
      <c r="M13" s="26">
        <f>G9+G15</f>
        <v>1520</v>
      </c>
      <c r="N13" s="27">
        <f t="shared" ref="N13" si="2">H9+H15</f>
        <v>1800</v>
      </c>
      <c r="O13" s="28">
        <f>I9+I15+500-600</f>
        <v>1700</v>
      </c>
    </row>
    <row r="14" spans="1:15" x14ac:dyDescent="0.2">
      <c r="A14" s="20" t="s">
        <v>21</v>
      </c>
      <c r="B14" s="19" t="s">
        <v>22</v>
      </c>
      <c r="C14" s="23" t="s">
        <v>23</v>
      </c>
      <c r="D14" s="24" t="s">
        <v>24</v>
      </c>
      <c r="F14" s="20" t="s">
        <v>21</v>
      </c>
      <c r="G14" s="19" t="s">
        <v>22</v>
      </c>
      <c r="H14" s="23" t="s">
        <v>23</v>
      </c>
      <c r="I14" s="24" t="s">
        <v>24</v>
      </c>
      <c r="L14" s="21">
        <v>2016</v>
      </c>
      <c r="M14" s="29">
        <f>G10+G16</f>
        <v>1640</v>
      </c>
      <c r="N14" s="12">
        <f t="shared" ref="N14" si="3">H10+H16</f>
        <v>1720</v>
      </c>
      <c r="O14" s="13"/>
    </row>
    <row r="15" spans="1:15" x14ac:dyDescent="0.2">
      <c r="A15" s="21">
        <v>2015</v>
      </c>
      <c r="B15" s="12">
        <v>2600</v>
      </c>
      <c r="C15" s="12">
        <v>2100</v>
      </c>
      <c r="D15" s="13">
        <v>1500</v>
      </c>
      <c r="F15" s="21">
        <v>2015</v>
      </c>
      <c r="G15" s="12">
        <v>1040</v>
      </c>
      <c r="H15" s="12">
        <v>840</v>
      </c>
      <c r="I15" s="13">
        <v>600</v>
      </c>
      <c r="L15" s="22">
        <v>2017</v>
      </c>
      <c r="M15" s="30">
        <f>G11+G17</f>
        <v>1640</v>
      </c>
      <c r="N15" s="17"/>
      <c r="O15" s="25"/>
    </row>
    <row r="16" spans="1:15" x14ac:dyDescent="0.2">
      <c r="A16" s="21">
        <v>2016</v>
      </c>
      <c r="B16" s="12">
        <v>2800</v>
      </c>
      <c r="C16" s="12">
        <v>2200</v>
      </c>
      <c r="D16" s="15"/>
      <c r="F16" s="21">
        <v>2016</v>
      </c>
      <c r="G16" s="12">
        <v>1120</v>
      </c>
      <c r="H16" s="12">
        <v>880</v>
      </c>
      <c r="I16" s="15"/>
      <c r="M16" s="8"/>
    </row>
    <row r="17" spans="1:15" x14ac:dyDescent="0.2">
      <c r="A17" s="22">
        <v>2017</v>
      </c>
      <c r="B17" s="17">
        <v>2700</v>
      </c>
      <c r="C17" s="14"/>
      <c r="D17" s="16"/>
      <c r="F17" s="22">
        <v>2017</v>
      </c>
      <c r="G17" s="17">
        <v>1080</v>
      </c>
      <c r="H17" s="14"/>
      <c r="I17" s="16"/>
      <c r="L17" s="20"/>
      <c r="M17" s="37" t="s">
        <v>48</v>
      </c>
      <c r="N17" s="37"/>
      <c r="O17" s="38"/>
    </row>
    <row r="18" spans="1:15" x14ac:dyDescent="0.2">
      <c r="L18" s="20" t="s">
        <v>21</v>
      </c>
      <c r="M18" s="19" t="s">
        <v>22</v>
      </c>
      <c r="N18" s="23" t="s">
        <v>23</v>
      </c>
      <c r="O18" s="24" t="s">
        <v>24</v>
      </c>
    </row>
    <row r="19" spans="1:15" x14ac:dyDescent="0.2">
      <c r="A19" s="9" t="s">
        <v>29</v>
      </c>
      <c r="L19" s="21">
        <v>2015</v>
      </c>
      <c r="M19" s="26">
        <f>M7-M13</f>
        <v>2280</v>
      </c>
      <c r="N19" s="27">
        <f>N7-N13</f>
        <v>2700</v>
      </c>
      <c r="O19" s="28">
        <f>O7-O13</f>
        <v>2800</v>
      </c>
    </row>
    <row r="20" spans="1:15" x14ac:dyDescent="0.2">
      <c r="A20" s="3" t="s">
        <v>35</v>
      </c>
      <c r="L20" s="21">
        <v>2016</v>
      </c>
      <c r="M20" s="29">
        <f>M8-M14</f>
        <v>2460</v>
      </c>
      <c r="N20" s="12">
        <f>N8-N14</f>
        <v>2580</v>
      </c>
      <c r="O20" s="13"/>
    </row>
    <row r="21" spans="1:15" x14ac:dyDescent="0.2">
      <c r="A21" t="s">
        <v>36</v>
      </c>
      <c r="L21" s="22">
        <v>2017</v>
      </c>
      <c r="M21" s="30">
        <f>M9-M15</f>
        <v>2460</v>
      </c>
      <c r="N21" s="17"/>
      <c r="O21" s="25"/>
    </row>
    <row r="22" spans="1:15" x14ac:dyDescent="0.2">
      <c r="A22" s="9" t="s">
        <v>30</v>
      </c>
      <c r="M22" s="8"/>
    </row>
    <row r="23" spans="1:15" x14ac:dyDescent="0.2">
      <c r="L23" t="s">
        <v>49</v>
      </c>
      <c r="M23" s="8"/>
    </row>
    <row r="24" spans="1:15" x14ac:dyDescent="0.2">
      <c r="A24" s="20" t="s">
        <v>31</v>
      </c>
      <c r="B24" s="24" t="s">
        <v>34</v>
      </c>
      <c r="L24" t="s">
        <v>50</v>
      </c>
      <c r="M24" s="8"/>
    </row>
    <row r="25" spans="1:15" x14ac:dyDescent="0.2">
      <c r="A25" s="21" t="s">
        <v>32</v>
      </c>
      <c r="B25" s="15">
        <v>0.875</v>
      </c>
      <c r="M25" s="8"/>
    </row>
    <row r="26" spans="1:15" x14ac:dyDescent="0.2">
      <c r="A26" s="22" t="s">
        <v>33</v>
      </c>
      <c r="B26" s="16">
        <v>0.85</v>
      </c>
      <c r="M26" s="31" t="s">
        <v>51</v>
      </c>
    </row>
    <row r="27" spans="1:15" x14ac:dyDescent="0.2">
      <c r="M27" s="31" t="s">
        <v>52</v>
      </c>
    </row>
    <row r="28" spans="1:15" x14ac:dyDescent="0.2">
      <c r="A28" s="6" t="s">
        <v>37</v>
      </c>
      <c r="M28" s="31" t="s">
        <v>53</v>
      </c>
    </row>
    <row r="29" spans="1:15" x14ac:dyDescent="0.2">
      <c r="A29" s="3" t="s">
        <v>38</v>
      </c>
      <c r="M29" s="8" t="s">
        <v>54</v>
      </c>
    </row>
    <row r="30" spans="1:15" x14ac:dyDescent="0.2">
      <c r="A30" s="9" t="s">
        <v>39</v>
      </c>
      <c r="L30" t="s">
        <v>55</v>
      </c>
      <c r="M30" s="8"/>
    </row>
    <row r="31" spans="1:15" x14ac:dyDescent="0.2">
      <c r="M31" s="8"/>
    </row>
    <row r="32" spans="1:15" x14ac:dyDescent="0.2">
      <c r="A32" s="1" t="s">
        <v>4</v>
      </c>
      <c r="B32" t="s">
        <v>40</v>
      </c>
      <c r="L32" s="2" t="s">
        <v>3</v>
      </c>
      <c r="M32" s="8"/>
    </row>
    <row r="33" spans="1:15" x14ac:dyDescent="0.2">
      <c r="A33" s="1"/>
      <c r="B33" t="s">
        <v>41</v>
      </c>
      <c r="M33" s="8"/>
    </row>
    <row r="34" spans="1:15" x14ac:dyDescent="0.2">
      <c r="A34" s="1"/>
      <c r="L34" t="s">
        <v>56</v>
      </c>
      <c r="M34" s="8"/>
    </row>
    <row r="35" spans="1:15" x14ac:dyDescent="0.2">
      <c r="A35" s="1" t="s">
        <v>1</v>
      </c>
      <c r="B35" t="s">
        <v>42</v>
      </c>
      <c r="L35" t="s">
        <v>57</v>
      </c>
      <c r="M35" s="8"/>
    </row>
    <row r="36" spans="1:15" x14ac:dyDescent="0.2">
      <c r="A36" s="1"/>
      <c r="M36" s="8"/>
    </row>
    <row r="37" spans="1:15" x14ac:dyDescent="0.2">
      <c r="A37" s="1" t="s">
        <v>16</v>
      </c>
      <c r="B37" t="s">
        <v>43</v>
      </c>
      <c r="L37" s="2" t="s">
        <v>17</v>
      </c>
      <c r="M37" s="8"/>
    </row>
    <row r="38" spans="1:15" x14ac:dyDescent="0.2">
      <c r="B38" t="s">
        <v>44</v>
      </c>
      <c r="M38" s="8"/>
    </row>
    <row r="39" spans="1:15" x14ac:dyDescent="0.2">
      <c r="A39" s="9"/>
      <c r="E39" s="8"/>
      <c r="L39" t="s">
        <v>58</v>
      </c>
    </row>
    <row r="40" spans="1:15" x14ac:dyDescent="0.2">
      <c r="A40" s="1" t="s">
        <v>60</v>
      </c>
      <c r="B40" t="s">
        <v>61</v>
      </c>
    </row>
    <row r="41" spans="1:15" x14ac:dyDescent="0.2">
      <c r="A41" s="1"/>
      <c r="B41" t="s">
        <v>62</v>
      </c>
      <c r="L41" s="2" t="s">
        <v>59</v>
      </c>
    </row>
    <row r="42" spans="1:15" x14ac:dyDescent="0.2">
      <c r="A42" s="1"/>
      <c r="M42" s="10"/>
    </row>
    <row r="43" spans="1:15" x14ac:dyDescent="0.2">
      <c r="A43" s="1" t="s">
        <v>69</v>
      </c>
      <c r="B43" t="s">
        <v>63</v>
      </c>
      <c r="L43" t="s">
        <v>70</v>
      </c>
      <c r="O43" s="32">
        <f>500000-I15*1000*B25</f>
        <v>-25000</v>
      </c>
    </row>
    <row r="44" spans="1:15" x14ac:dyDescent="0.2">
      <c r="A44" s="1"/>
      <c r="B44" t="s">
        <v>64</v>
      </c>
      <c r="L44" t="s">
        <v>71</v>
      </c>
      <c r="O44" s="32">
        <f>I15*1000*B26-500000</f>
        <v>10000</v>
      </c>
    </row>
    <row r="45" spans="1:15" x14ac:dyDescent="0.2">
      <c r="A45" s="1"/>
    </row>
    <row r="46" spans="1:15" x14ac:dyDescent="0.2">
      <c r="A46" s="1" t="s">
        <v>65</v>
      </c>
      <c r="B46" t="s">
        <v>66</v>
      </c>
      <c r="L46" s="2" t="s">
        <v>72</v>
      </c>
    </row>
    <row r="47" spans="1:15" x14ac:dyDescent="0.2">
      <c r="B47" t="s">
        <v>67</v>
      </c>
    </row>
    <row r="48" spans="1:15" x14ac:dyDescent="0.2">
      <c r="B48" t="s">
        <v>68</v>
      </c>
      <c r="L48" t="s">
        <v>73</v>
      </c>
      <c r="N48" s="33">
        <f>O43*0.35</f>
        <v>-8750</v>
      </c>
    </row>
    <row r="49" spans="12:14" x14ac:dyDescent="0.2">
      <c r="L49" t="s">
        <v>74</v>
      </c>
      <c r="M49" s="10"/>
      <c r="N49" s="33">
        <f>O44*0.35</f>
        <v>3500</v>
      </c>
    </row>
    <row r="51" spans="12:14" x14ac:dyDescent="0.2">
      <c r="L51" s="2" t="s">
        <v>75</v>
      </c>
    </row>
    <row r="53" spans="12:14" x14ac:dyDescent="0.2">
      <c r="L53" t="s">
        <v>76</v>
      </c>
    </row>
    <row r="54" spans="12:14" x14ac:dyDescent="0.2">
      <c r="L54" t="s">
        <v>77</v>
      </c>
    </row>
  </sheetData>
  <mergeCells count="7">
    <mergeCell ref="M5:O5"/>
    <mergeCell ref="M11:O11"/>
    <mergeCell ref="M17:O17"/>
    <mergeCell ref="B7:D7"/>
    <mergeCell ref="G7:I7"/>
    <mergeCell ref="B13:D13"/>
    <mergeCell ref="G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41F58-6618-E54E-9956-118D10F2123C}">
  <dimension ref="A1:T14"/>
  <sheetViews>
    <sheetView workbookViewId="0"/>
  </sheetViews>
  <sheetFormatPr baseColWidth="10" defaultRowHeight="16" outlineLevelCol="1" x14ac:dyDescent="0.2"/>
  <cols>
    <col min="1" max="1" width="13.83203125" customWidth="1"/>
    <col min="2" max="2" width="13.83203125" bestFit="1" customWidth="1"/>
    <col min="3" max="3" width="13.5" customWidth="1"/>
    <col min="4" max="4" width="15" bestFit="1" customWidth="1"/>
    <col min="5" max="6" width="13.83203125" customWidth="1"/>
    <col min="7" max="8" width="14.83203125" customWidth="1"/>
    <col min="10" max="10" width="15.83203125" hidden="1" customWidth="1" outlineLevel="1"/>
    <col min="11" max="11" width="10.83203125" hidden="1" customWidth="1" outlineLevel="1"/>
    <col min="12" max="12" width="14.33203125" hidden="1" customWidth="1" outlineLevel="1"/>
    <col min="13" max="13" width="11.5" hidden="1" customWidth="1" outlineLevel="1"/>
    <col min="14" max="14" width="10.83203125" hidden="1" customWidth="1" outlineLevel="1"/>
    <col min="15" max="15" width="12" hidden="1" customWidth="1" outlineLevel="1"/>
    <col min="16" max="19" width="10.83203125" hidden="1" customWidth="1" outlineLevel="1"/>
    <col min="20" max="20" width="10.83203125" collapsed="1"/>
  </cols>
  <sheetData>
    <row r="1" spans="1:13" x14ac:dyDescent="0.2">
      <c r="A1" s="2" t="s">
        <v>0</v>
      </c>
      <c r="B1" s="1" t="s">
        <v>129</v>
      </c>
      <c r="C1" s="1" t="s">
        <v>18</v>
      </c>
      <c r="D1" s="1" t="s">
        <v>79</v>
      </c>
      <c r="I1" s="2" t="s">
        <v>15</v>
      </c>
      <c r="J1" t="s">
        <v>88</v>
      </c>
      <c r="L1" s="8">
        <f>G7*1.2</f>
        <v>750000</v>
      </c>
      <c r="M1" t="s">
        <v>89</v>
      </c>
    </row>
    <row r="2" spans="1:13" x14ac:dyDescent="0.2">
      <c r="K2" s="8"/>
    </row>
    <row r="3" spans="1:13" x14ac:dyDescent="0.2">
      <c r="A3" t="s">
        <v>80</v>
      </c>
      <c r="J3" t="s">
        <v>90</v>
      </c>
      <c r="K3" s="8"/>
      <c r="M3" s="8">
        <f>600000-G7*G10</f>
        <v>50000</v>
      </c>
    </row>
    <row r="4" spans="1:13" x14ac:dyDescent="0.2">
      <c r="A4" t="s">
        <v>81</v>
      </c>
      <c r="K4" s="8"/>
    </row>
    <row r="5" spans="1:13" x14ac:dyDescent="0.2">
      <c r="A5" t="s">
        <v>82</v>
      </c>
      <c r="J5" t="s">
        <v>91</v>
      </c>
      <c r="K5" s="8"/>
    </row>
    <row r="6" spans="1:13" x14ac:dyDescent="0.2">
      <c r="J6" t="s">
        <v>92</v>
      </c>
      <c r="K6" s="8"/>
    </row>
    <row r="7" spans="1:13" x14ac:dyDescent="0.2">
      <c r="A7" s="9" t="s">
        <v>83</v>
      </c>
      <c r="G7" s="34">
        <v>625000</v>
      </c>
      <c r="K7" s="8"/>
    </row>
    <row r="8" spans="1:13" x14ac:dyDescent="0.2">
      <c r="A8" s="9" t="s">
        <v>84</v>
      </c>
      <c r="J8" s="2" t="s">
        <v>93</v>
      </c>
      <c r="K8" s="35">
        <f>(M3+600000)/L1</f>
        <v>0.8666666666666667</v>
      </c>
    </row>
    <row r="9" spans="1:13" x14ac:dyDescent="0.2">
      <c r="A9" t="s">
        <v>85</v>
      </c>
      <c r="K9" s="8"/>
    </row>
    <row r="10" spans="1:13" x14ac:dyDescent="0.2">
      <c r="A10" s="9" t="s">
        <v>86</v>
      </c>
      <c r="G10" s="1">
        <v>0.88</v>
      </c>
      <c r="K10" s="8"/>
    </row>
    <row r="11" spans="1:13" x14ac:dyDescent="0.2">
      <c r="A11" s="9"/>
      <c r="G11" s="1"/>
      <c r="K11" s="8"/>
    </row>
    <row r="12" spans="1:13" x14ac:dyDescent="0.2">
      <c r="A12" s="9" t="s">
        <v>120</v>
      </c>
      <c r="G12" s="1"/>
      <c r="K12" s="8"/>
    </row>
    <row r="13" spans="1:13" x14ac:dyDescent="0.2">
      <c r="A13" s="9" t="s">
        <v>87</v>
      </c>
      <c r="G13" s="1"/>
      <c r="K13" s="8"/>
    </row>
    <row r="14" spans="1:13" x14ac:dyDescent="0.2">
      <c r="K14" s="10"/>
      <c r="L14" s="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A5913-69E4-534A-9C0F-50C41F6D764B}">
  <dimension ref="A1:Q50"/>
  <sheetViews>
    <sheetView zoomScaleNormal="100" workbookViewId="0"/>
  </sheetViews>
  <sheetFormatPr baseColWidth="10" defaultRowHeight="16" outlineLevelCol="1" x14ac:dyDescent="0.2"/>
  <cols>
    <col min="1" max="1" width="10.83203125" style="3"/>
    <col min="2" max="2" width="16" style="3" customWidth="1"/>
    <col min="3" max="3" width="8.83203125" style="3" bestFit="1" customWidth="1"/>
    <col min="4" max="6" width="10.83203125" style="3"/>
    <col min="7" max="7" width="11.5" style="3" customWidth="1"/>
    <col min="8" max="9" width="10.83203125" style="3"/>
    <col min="10" max="16" width="10.83203125" style="3" hidden="1" customWidth="1" outlineLevel="1"/>
    <col min="17" max="17" width="10.83203125" style="3" collapsed="1"/>
    <col min="18" max="16384" width="10.83203125" style="3"/>
  </cols>
  <sheetData>
    <row r="1" spans="1:10" x14ac:dyDescent="0.2">
      <c r="A1" s="2" t="s">
        <v>0</v>
      </c>
      <c r="B1" s="1" t="s">
        <v>129</v>
      </c>
      <c r="C1" s="1" t="s">
        <v>18</v>
      </c>
      <c r="D1" s="1" t="s">
        <v>12</v>
      </c>
      <c r="I1" s="2" t="s">
        <v>11</v>
      </c>
      <c r="J1" s="7" t="s">
        <v>6</v>
      </c>
    </row>
    <row r="2" spans="1:10" x14ac:dyDescent="0.2">
      <c r="J2" s="6"/>
    </row>
    <row r="3" spans="1:10" x14ac:dyDescent="0.2">
      <c r="A3" s="4" t="s">
        <v>5</v>
      </c>
      <c r="J3" s="18" t="s">
        <v>2</v>
      </c>
    </row>
    <row r="4" spans="1:10" x14ac:dyDescent="0.2">
      <c r="J4" s="6"/>
    </row>
    <row r="5" spans="1:10" x14ac:dyDescent="0.2">
      <c r="A5" s="11" t="s">
        <v>4</v>
      </c>
      <c r="B5" s="3" t="s">
        <v>94</v>
      </c>
      <c r="J5" s="6" t="s">
        <v>104</v>
      </c>
    </row>
    <row r="6" spans="1:10" x14ac:dyDescent="0.2">
      <c r="J6" s="3" t="s">
        <v>105</v>
      </c>
    </row>
    <row r="7" spans="1:10" x14ac:dyDescent="0.2">
      <c r="A7" s="11" t="s">
        <v>1</v>
      </c>
      <c r="B7" s="3" t="s">
        <v>95</v>
      </c>
    </row>
    <row r="8" spans="1:10" x14ac:dyDescent="0.2">
      <c r="J8" s="5" t="s">
        <v>3</v>
      </c>
    </row>
    <row r="9" spans="1:10" x14ac:dyDescent="0.2">
      <c r="A9" s="4" t="s">
        <v>7</v>
      </c>
    </row>
    <row r="10" spans="1:10" x14ac:dyDescent="0.2">
      <c r="J10" s="3" t="s">
        <v>106</v>
      </c>
    </row>
    <row r="11" spans="1:10" x14ac:dyDescent="0.2">
      <c r="A11" s="1" t="s">
        <v>4</v>
      </c>
      <c r="B11" s="3" t="s">
        <v>121</v>
      </c>
      <c r="J11" s="3" t="s">
        <v>107</v>
      </c>
    </row>
    <row r="12" spans="1:10" x14ac:dyDescent="0.2">
      <c r="A12" s="1"/>
      <c r="B12" s="3" t="s">
        <v>96</v>
      </c>
      <c r="J12" s="3" t="s">
        <v>108</v>
      </c>
    </row>
    <row r="13" spans="1:10" x14ac:dyDescent="0.2">
      <c r="A13" s="36"/>
      <c r="B13" s="3" t="s">
        <v>97</v>
      </c>
      <c r="J13" s="3" t="s">
        <v>109</v>
      </c>
    </row>
    <row r="14" spans="1:10" x14ac:dyDescent="0.2">
      <c r="A14" s="36"/>
      <c r="J14" s="3" t="s">
        <v>110</v>
      </c>
    </row>
    <row r="15" spans="1:10" x14ac:dyDescent="0.2">
      <c r="A15" s="36" t="s">
        <v>1</v>
      </c>
      <c r="B15" s="3" t="s">
        <v>98</v>
      </c>
      <c r="J15" s="3" t="s">
        <v>111</v>
      </c>
    </row>
    <row r="16" spans="1:10" x14ac:dyDescent="0.2">
      <c r="A16" s="6"/>
      <c r="B16" s="3" t="s">
        <v>96</v>
      </c>
    </row>
    <row r="17" spans="1:10" x14ac:dyDescent="0.2">
      <c r="A17" s="6"/>
      <c r="B17" s="3" t="s">
        <v>99</v>
      </c>
      <c r="J17" s="4" t="s">
        <v>10</v>
      </c>
    </row>
    <row r="19" spans="1:10" x14ac:dyDescent="0.2">
      <c r="A19" s="4" t="s">
        <v>8</v>
      </c>
      <c r="J19" s="5" t="s">
        <v>2</v>
      </c>
    </row>
    <row r="21" spans="1:10" x14ac:dyDescent="0.2">
      <c r="A21" s="1" t="s">
        <v>4</v>
      </c>
      <c r="B21" s="3" t="s">
        <v>100</v>
      </c>
      <c r="J21" s="3" t="s">
        <v>112</v>
      </c>
    </row>
    <row r="22" spans="1:10" x14ac:dyDescent="0.2">
      <c r="A22" s="1"/>
    </row>
    <row r="23" spans="1:10" x14ac:dyDescent="0.2">
      <c r="A23" s="1" t="s">
        <v>1</v>
      </c>
      <c r="B23" s="3" t="s">
        <v>101</v>
      </c>
      <c r="J23" s="5" t="s">
        <v>3</v>
      </c>
    </row>
    <row r="24" spans="1:10" x14ac:dyDescent="0.2">
      <c r="B24" s="3" t="s">
        <v>102</v>
      </c>
    </row>
    <row r="25" spans="1:10" x14ac:dyDescent="0.2">
      <c r="J25" s="3" t="s">
        <v>113</v>
      </c>
    </row>
    <row r="26" spans="1:10" x14ac:dyDescent="0.2">
      <c r="A26" s="4" t="s">
        <v>9</v>
      </c>
      <c r="J26" s="3" t="s">
        <v>114</v>
      </c>
    </row>
    <row r="27" spans="1:10" x14ac:dyDescent="0.2">
      <c r="J27" s="3" t="s">
        <v>115</v>
      </c>
    </row>
    <row r="28" spans="1:10" x14ac:dyDescent="0.2">
      <c r="A28" s="3" t="s">
        <v>103</v>
      </c>
    </row>
    <row r="29" spans="1:10" x14ac:dyDescent="0.2">
      <c r="J29" s="4" t="s">
        <v>13</v>
      </c>
    </row>
    <row r="31" spans="1:10" x14ac:dyDescent="0.2">
      <c r="J31" s="5" t="s">
        <v>2</v>
      </c>
    </row>
    <row r="33" spans="10:10" x14ac:dyDescent="0.2">
      <c r="J33" s="3" t="s">
        <v>116</v>
      </c>
    </row>
    <row r="35" spans="10:10" x14ac:dyDescent="0.2">
      <c r="J35" s="5" t="s">
        <v>3</v>
      </c>
    </row>
    <row r="37" spans="10:10" x14ac:dyDescent="0.2">
      <c r="J37" s="3" t="s">
        <v>117</v>
      </c>
    </row>
    <row r="38" spans="10:10" x14ac:dyDescent="0.2">
      <c r="J38" s="3" t="s">
        <v>118</v>
      </c>
    </row>
    <row r="39" spans="10:10" x14ac:dyDescent="0.2">
      <c r="J39" s="3" t="s">
        <v>119</v>
      </c>
    </row>
    <row r="41" spans="10:10" x14ac:dyDescent="0.2">
      <c r="J41" s="4" t="s">
        <v>122</v>
      </c>
    </row>
    <row r="43" spans="10:10" x14ac:dyDescent="0.2">
      <c r="J43" s="3" t="s">
        <v>123</v>
      </c>
    </row>
    <row r="44" spans="10:10" x14ac:dyDescent="0.2">
      <c r="J44" s="3" t="s">
        <v>124</v>
      </c>
    </row>
    <row r="46" spans="10:10" x14ac:dyDescent="0.2">
      <c r="J46" s="6" t="s">
        <v>125</v>
      </c>
    </row>
    <row r="47" spans="10:10" x14ac:dyDescent="0.2">
      <c r="J47" s="6" t="s">
        <v>126</v>
      </c>
    </row>
    <row r="48" spans="10:10" x14ac:dyDescent="0.2">
      <c r="J48" s="3" t="s">
        <v>127</v>
      </c>
    </row>
    <row r="50" spans="10:10" x14ac:dyDescent="0.2">
      <c r="J50" s="3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MP #1</vt:lpstr>
      <vt:lpstr>MP #2</vt:lpstr>
      <vt:lpstr>EPs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Mcphail</cp:lastModifiedBy>
  <dcterms:created xsi:type="dcterms:W3CDTF">2020-09-04T21:09:46Z</dcterms:created>
  <dcterms:modified xsi:type="dcterms:W3CDTF">2022-10-21T13:37:40Z</dcterms:modified>
</cp:coreProperties>
</file>