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stephenroll/Rising Fellow Dropbox/Rising Fellow/_Products/Exam 6/Exam 6 Cookbook/_FINAL PDFs/"/>
    </mc:Choice>
  </mc:AlternateContent>
  <xr:revisionPtr revIDLastSave="0" documentId="13_ncr:1_{CB2F2A77-C11D-4D40-A272-BDF39BF1DE80}" xr6:coauthVersionLast="47" xr6:coauthVersionMax="47" xr10:uidLastSave="{00000000-0000-0000-0000-000000000000}"/>
  <bookViews>
    <workbookView xWindow="2640" yWindow="720" windowWidth="16900" windowHeight="20880" xr2:uid="{B44BFB2B-B9D9-9E4D-9622-5470E6634D29}"/>
  </bookViews>
  <sheets>
    <sheet name="Surplus (Direct)" sheetId="1" r:id="rId1"/>
    <sheet name="Net Income" sheetId="2" r:id="rId2"/>
    <sheet name="Reins Provision - Auth, Unauth" sheetId="3" r:id="rId3"/>
    <sheet name="Sched P - Prior Row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9" i="4" l="1"/>
  <c r="I114" i="4" s="1"/>
  <c r="I109" i="4"/>
  <c r="H114" i="4" s="1"/>
  <c r="H109" i="4"/>
  <c r="J108" i="4"/>
  <c r="I108" i="4"/>
  <c r="H108" i="4"/>
  <c r="J107" i="4"/>
  <c r="I107" i="4"/>
  <c r="H107" i="4"/>
  <c r="I90" i="4"/>
  <c r="J90" i="4" s="1"/>
  <c r="J114" i="4" s="1"/>
  <c r="H90" i="4"/>
  <c r="H89" i="4"/>
  <c r="H113" i="4" s="1"/>
  <c r="J85" i="4"/>
  <c r="I85" i="4"/>
  <c r="H85" i="4"/>
  <c r="J84" i="4"/>
  <c r="I84" i="4"/>
  <c r="H84" i="4"/>
  <c r="J83" i="4"/>
  <c r="I89" i="4" s="1"/>
  <c r="I83" i="4"/>
  <c r="H83" i="4"/>
  <c r="J65" i="4"/>
  <c r="H65" i="4"/>
  <c r="J64" i="4"/>
  <c r="J60" i="4"/>
  <c r="I65" i="4" s="1"/>
  <c r="I60" i="4"/>
  <c r="H60" i="4"/>
  <c r="J59" i="4"/>
  <c r="I59" i="4"/>
  <c r="H59" i="4"/>
  <c r="J58" i="4"/>
  <c r="I64" i="4" s="1"/>
  <c r="I58" i="4"/>
  <c r="H64" i="4" s="1"/>
  <c r="H58" i="4"/>
  <c r="G96" i="3"/>
  <c r="G97" i="3" s="1"/>
  <c r="G79" i="3"/>
  <c r="G80" i="3" s="1"/>
  <c r="G60" i="3"/>
  <c r="F47" i="3"/>
  <c r="G46" i="3"/>
  <c r="G47" i="3" s="1"/>
  <c r="F46" i="3"/>
  <c r="H12" i="3"/>
  <c r="H11" i="3"/>
  <c r="H10" i="3"/>
  <c r="J89" i="4" l="1"/>
  <c r="J113" i="4" s="1"/>
  <c r="I113" i="4"/>
  <c r="G65" i="2" l="1"/>
  <c r="G56" i="2" l="1"/>
  <c r="G36" i="2"/>
  <c r="G46" i="2" s="1"/>
  <c r="H72" i="1"/>
  <c r="H70" i="1"/>
  <c r="H77" i="1" s="1"/>
  <c r="G76" i="2" l="1"/>
  <c r="H79" i="1"/>
  <c r="H78" i="1"/>
  <c r="H49" i="1"/>
  <c r="H54" i="1"/>
  <c r="G106" i="2"/>
  <c r="G113" i="2" s="1"/>
  <c r="H50" i="1"/>
  <c r="H51" i="1"/>
  <c r="H52" i="1"/>
  <c r="H53" i="1"/>
  <c r="H55" i="1"/>
  <c r="H56" i="1"/>
  <c r="H80" i="1"/>
  <c r="H81" i="1"/>
  <c r="H82" i="1"/>
  <c r="H83" i="1"/>
  <c r="H58" i="1" l="1"/>
  <c r="H84" i="1"/>
  <c r="G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Rising Fellow</author>
  </authors>
  <commentList>
    <comment ref="H64" authorId="0" shapeId="0" xr:uid="{C34A0E8C-798F-5446-BC04-44203D6BB445}">
      <text>
        <r>
          <rPr>
            <b/>
            <sz val="10"/>
            <color rgb="FF000000"/>
            <rFont val="Tahoma"/>
            <family val="2"/>
          </rPr>
          <t>Rising Fellow:</t>
        </r>
        <r>
          <rPr>
            <sz val="10"/>
            <color rgb="FF000000"/>
            <rFont val="Tahoma"/>
            <family val="2"/>
          </rPr>
          <t xml:space="preserve">
</t>
        </r>
        <r>
          <rPr>
            <sz val="10"/>
            <color rgb="FF000000"/>
            <rFont val="Calibri"/>
            <family val="2"/>
          </rPr>
          <t xml:space="preserve">1- Combine Prior row and the year "rolling off".
</t>
        </r>
        <r>
          <rPr>
            <sz val="10"/>
            <color rgb="FF000000"/>
            <rFont val="Calibri"/>
            <family val="2"/>
          </rPr>
          <t>2 - Shift all columns to the left.</t>
        </r>
      </text>
    </comment>
    <comment ref="J64" authorId="0" shapeId="0" xr:uid="{495AFB12-AA30-FB47-9DCE-6FC2277DD65A}">
      <text>
        <r>
          <rPr>
            <b/>
            <sz val="10"/>
            <color rgb="FF000000"/>
            <rFont val="Tahoma"/>
            <family val="2"/>
          </rPr>
          <t>Rising Fellow:</t>
        </r>
        <r>
          <rPr>
            <sz val="10"/>
            <color rgb="FF000000"/>
            <rFont val="Tahoma"/>
            <family val="2"/>
          </rPr>
          <t xml:space="preserve">
</t>
        </r>
        <r>
          <rPr>
            <sz val="10"/>
            <color rgb="FF000000"/>
            <rFont val="Tahoma"/>
            <family val="2"/>
          </rPr>
          <t>Net Loss &amp; DCC Bulk &amp; IBNR as of the end of the latest calendar year</t>
        </r>
      </text>
    </comment>
    <comment ref="I65" authorId="0" shapeId="0" xr:uid="{BEDC6C56-B371-6C47-B651-05A2DE532098}">
      <text>
        <r>
          <rPr>
            <b/>
            <sz val="10"/>
            <color rgb="FF000000"/>
            <rFont val="Tahoma"/>
            <family val="2"/>
          </rPr>
          <t>Rising Fellow:</t>
        </r>
        <r>
          <rPr>
            <sz val="10"/>
            <color rgb="FF000000"/>
            <rFont val="Tahoma"/>
            <family val="2"/>
          </rPr>
          <t xml:space="preserve">
</t>
        </r>
        <r>
          <rPr>
            <sz val="10"/>
            <color rgb="FF000000"/>
            <rFont val="Tahoma"/>
            <family val="2"/>
          </rPr>
          <t>Shifted to the left</t>
        </r>
      </text>
    </comment>
    <comment ref="H89" authorId="0" shapeId="0" xr:uid="{AB4694E6-BD43-1143-A6E5-031E22DF1015}">
      <text>
        <r>
          <rPr>
            <b/>
            <sz val="10"/>
            <color rgb="FF000000"/>
            <rFont val="Tahoma"/>
            <family val="2"/>
          </rPr>
          <t>Rising Fellow:</t>
        </r>
        <r>
          <rPr>
            <sz val="10"/>
            <color rgb="FF000000"/>
            <rFont val="Tahoma"/>
            <family val="2"/>
          </rPr>
          <t xml:space="preserve">
</t>
        </r>
        <r>
          <rPr>
            <sz val="10"/>
            <color rgb="FF000000"/>
            <rFont val="Tahoma"/>
            <family val="34"/>
          </rPr>
          <t xml:space="preserve">1 - Combine Prior row and the accident year "rolling off".
</t>
        </r>
        <r>
          <rPr>
            <sz val="10"/>
            <color rgb="FF000000"/>
            <rFont val="Tahoma"/>
            <family val="34"/>
          </rPr>
          <t xml:space="preserve">
</t>
        </r>
        <r>
          <rPr>
            <sz val="10"/>
            <color rgb="FF000000"/>
            <rFont val="Tahoma"/>
            <family val="34"/>
          </rPr>
          <t xml:space="preserve">2 - Reduce by the value for the oldest evaluation year of the new Part 3 (2022), so the first column is zero.
</t>
        </r>
        <r>
          <rPr>
            <sz val="10"/>
            <color rgb="FF000000"/>
            <rFont val="Tahoma"/>
            <family val="34"/>
          </rPr>
          <t xml:space="preserve">
</t>
        </r>
        <r>
          <rPr>
            <sz val="10"/>
            <color rgb="FF000000"/>
            <rFont val="Tahoma"/>
            <family val="34"/>
          </rPr>
          <t>3 - Shift all columns to the left</t>
        </r>
      </text>
    </comment>
    <comment ref="J89" authorId="0" shapeId="0" xr:uid="{AD6D69AA-1026-EB4E-B554-ECD1FA090347}">
      <text>
        <r>
          <rPr>
            <b/>
            <sz val="10"/>
            <color rgb="FF000000"/>
            <rFont val="Tahoma"/>
            <family val="2"/>
          </rPr>
          <t>Rising Fellow:</t>
        </r>
        <r>
          <rPr>
            <sz val="10"/>
            <color rgb="FF000000"/>
            <rFont val="Tahoma"/>
            <family val="2"/>
          </rPr>
          <t xml:space="preserve">
</t>
        </r>
        <r>
          <rPr>
            <sz val="10"/>
            <color rgb="FF000000"/>
            <rFont val="Tahoma"/>
            <family val="2"/>
          </rPr>
          <t xml:space="preserve">Net Loss &amp; DCC Payments made during the latest calendar year PLUS the amount from last year's calendar year (2023 column)
</t>
        </r>
        <r>
          <rPr>
            <sz val="10"/>
            <color rgb="FF000000"/>
            <rFont val="Tahoma"/>
            <family val="2"/>
          </rPr>
          <t xml:space="preserve">
</t>
        </r>
        <r>
          <rPr>
            <sz val="10"/>
            <color rgb="FF000000"/>
            <rFont val="Tahoma"/>
            <family val="2"/>
          </rPr>
          <t>* Make sure to combine the old Prior row and the 2022 AY</t>
        </r>
      </text>
    </comment>
    <comment ref="I90" authorId="0" shapeId="0" xr:uid="{D789DEF7-F757-024A-9FE4-778614FEF364}">
      <text>
        <r>
          <rPr>
            <b/>
            <sz val="10"/>
            <color rgb="FF000000"/>
            <rFont val="Tahoma"/>
            <family val="2"/>
          </rPr>
          <t>Rising Fellow:</t>
        </r>
        <r>
          <rPr>
            <sz val="10"/>
            <color rgb="FF000000"/>
            <rFont val="Tahoma"/>
            <family val="2"/>
          </rPr>
          <t xml:space="preserve">
</t>
        </r>
        <r>
          <rPr>
            <sz val="10"/>
            <color rgb="FF000000"/>
            <rFont val="Tahoma"/>
            <family val="2"/>
          </rPr>
          <t>Shifted to the left</t>
        </r>
      </text>
    </comment>
    <comment ref="J90" authorId="0" shapeId="0" xr:uid="{E5ED83DF-F293-6740-B352-27C7E39697EA}">
      <text>
        <r>
          <rPr>
            <b/>
            <sz val="10"/>
            <color rgb="FF000000"/>
            <rFont val="Tahoma"/>
            <family val="2"/>
          </rPr>
          <t>Rising Fellow:</t>
        </r>
        <r>
          <rPr>
            <sz val="10"/>
            <color rgb="FF000000"/>
            <rFont val="Tahoma"/>
            <family val="2"/>
          </rPr>
          <t xml:space="preserve">
</t>
        </r>
        <r>
          <rPr>
            <sz val="10"/>
            <color rgb="FF000000"/>
            <rFont val="Tahoma"/>
            <family val="2"/>
          </rPr>
          <t>Net Loss &amp; DCC Payments made during the latest calendar year PLUS the amount from last year's calendar year (2023 column)</t>
        </r>
      </text>
    </comment>
    <comment ref="H113" authorId="0" shapeId="0" xr:uid="{22D2421D-F12A-BD4A-9319-1AFF84D3D9F2}">
      <text>
        <r>
          <rPr>
            <b/>
            <sz val="10"/>
            <color rgb="FF000000"/>
            <rFont val="Tahoma"/>
            <family val="2"/>
          </rPr>
          <t>Rising Fellow:</t>
        </r>
        <r>
          <rPr>
            <sz val="10"/>
            <color rgb="FF000000"/>
            <rFont val="Tahoma"/>
            <family val="2"/>
          </rPr>
          <t xml:space="preserve">
</t>
        </r>
        <r>
          <rPr>
            <sz val="10"/>
            <color rgb="FF000000"/>
            <rFont val="Tahoma"/>
            <family val="2"/>
          </rPr>
          <t>1</t>
        </r>
        <r>
          <rPr>
            <sz val="10"/>
            <color rgb="FF000000"/>
            <rFont val="Tahoma"/>
            <family val="34"/>
          </rPr>
          <t xml:space="preserve"> - Combine the Prior row and the accident year "rolling off" for unpaid losses (Incurred - Paid)
</t>
        </r>
        <r>
          <rPr>
            <sz val="10"/>
            <color rgb="FF000000"/>
            <rFont val="Tahoma"/>
            <family val="34"/>
          </rPr>
          <t xml:space="preserve">
</t>
        </r>
        <r>
          <rPr>
            <sz val="10"/>
            <color rgb="FF000000"/>
            <rFont val="Tahoma"/>
            <family val="34"/>
          </rPr>
          <t xml:space="preserve">2 - Add Prior row paid losses from the new Part 3 - Paid
</t>
        </r>
        <r>
          <rPr>
            <sz val="10"/>
            <color rgb="FF000000"/>
            <rFont val="Tahoma"/>
            <family val="34"/>
          </rPr>
          <t xml:space="preserve">
</t>
        </r>
        <r>
          <rPr>
            <sz val="10"/>
            <color rgb="FF000000"/>
            <rFont val="Tahoma"/>
            <family val="34"/>
          </rPr>
          <t xml:space="preserve">3 - Shift all columns to the left
</t>
        </r>
      </text>
    </comment>
    <comment ref="J113" authorId="0" shapeId="0" xr:uid="{56E97B9A-FA2B-C141-BF32-CEDF4C3A2C0D}">
      <text>
        <r>
          <rPr>
            <b/>
            <sz val="10"/>
            <color rgb="FF000000"/>
            <rFont val="Tahoma"/>
            <family val="2"/>
          </rPr>
          <t>Rising Fellow:</t>
        </r>
        <r>
          <rPr>
            <sz val="10"/>
            <color rgb="FF000000"/>
            <rFont val="Tahoma"/>
            <family val="2"/>
          </rPr>
          <t xml:space="preserve">
</t>
        </r>
        <r>
          <rPr>
            <sz val="10"/>
            <color rgb="FF000000"/>
            <rFont val="Tahoma"/>
            <family val="2"/>
          </rPr>
          <t xml:space="preserve">= Part 4 (Bulk &amp; IBNR) 
</t>
        </r>
        <r>
          <rPr>
            <sz val="10"/>
            <color rgb="FF000000"/>
            <rFont val="Tahoma"/>
            <family val="2"/>
          </rPr>
          <t xml:space="preserve">+ Part 3 (Paid) 
</t>
        </r>
        <r>
          <rPr>
            <sz val="10"/>
            <color rgb="FF000000"/>
            <rFont val="Tahoma"/>
            <family val="2"/>
          </rPr>
          <t>+ Case Reserves</t>
        </r>
      </text>
    </comment>
    <comment ref="I114" authorId="0" shapeId="0" xr:uid="{A27FB74F-FCF2-C54F-A0BA-957ABD9FDB7B}">
      <text>
        <r>
          <rPr>
            <b/>
            <sz val="10"/>
            <color rgb="FF000000"/>
            <rFont val="Tahoma"/>
            <family val="2"/>
          </rPr>
          <t>Rising Fellow:</t>
        </r>
        <r>
          <rPr>
            <sz val="10"/>
            <color rgb="FF000000"/>
            <rFont val="Tahoma"/>
            <family val="2"/>
          </rPr>
          <t xml:space="preserve">
</t>
        </r>
        <r>
          <rPr>
            <sz val="10"/>
            <color rgb="FF000000"/>
            <rFont val="Tahoma"/>
            <family val="2"/>
          </rPr>
          <t>Shifted to the left</t>
        </r>
      </text>
    </comment>
  </commentList>
</comments>
</file>

<file path=xl/sharedStrings.xml><?xml version="1.0" encoding="utf-8"?>
<sst xmlns="http://schemas.openxmlformats.org/spreadsheetml/2006/main" count="382" uniqueCount="292">
  <si>
    <t>CAS Spring 2016 – 15</t>
  </si>
  <si>
    <t>CAS Fall 2017 – 13</t>
  </si>
  <si>
    <t>CAS Spring 2018 – 9</t>
  </si>
  <si>
    <t>CAS Fall 2018 – 10</t>
  </si>
  <si>
    <t>CAS Spring 2019 – 10</t>
  </si>
  <si>
    <t>RF CFR Ch. 7 - 1</t>
  </si>
  <si>
    <t>CAS Fall 2019 – 12</t>
  </si>
  <si>
    <t>More Practice</t>
  </si>
  <si>
    <t>CFR - Appendix I: FIC Annual Statement</t>
  </si>
  <si>
    <t>CFR - Ch. 7</t>
  </si>
  <si>
    <t>Source</t>
  </si>
  <si>
    <r>
      <t xml:space="preserve">• Agents' balances &gt;90 Days past due
• Net DTAs that do not meet the admissibility test (would be specified in a  problem)
• Amounts held of bonds, stocks, mortgage loans or real estate that are in excess of state limitations
• Furniture, fixtures and equipment
</t>
    </r>
    <r>
      <rPr>
        <b/>
        <sz val="12"/>
        <color theme="1"/>
        <rFont val="Calibri"/>
        <family val="2"/>
      </rPr>
      <t>Other nonadmitted assets (unlikely to be tested):</t>
    </r>
    <r>
      <rPr>
        <sz val="12"/>
        <color theme="1"/>
        <rFont val="Calibri"/>
        <family val="2"/>
      </rPr>
      <t xml:space="preserve">
• Electronic data processing equipment and operating system software in excess of specified limits
• Balances due from brokers when a security has been sold but the proceeds have not been received (and are outstanding more than 15 days after settlement)
• Funds held or deposited with reinsured companies that exceed the associated liabilities
• 10% of deductibles recoverable on high deductible insurance policies in excess of collateral held on a per policy basis</t>
    </r>
  </si>
  <si>
    <t>Non-Admitted Assets</t>
  </si>
  <si>
    <t xml:space="preserve">• Furniture and equipment (not admitted)
</t>
  </si>
  <si>
    <t xml:space="preserve">• Net deferred tax asset
</t>
  </si>
  <si>
    <t>• Provision for reinsurance</t>
  </si>
  <si>
    <t xml:space="preserve">• Amounts recoverable from reinsurers
</t>
  </si>
  <si>
    <t>• Funds held under reinsurance treaties</t>
  </si>
  <si>
    <t xml:space="preserve">• Deferred premiums and agents’ balances
</t>
  </si>
  <si>
    <t>• Ceded reinsurance premiums payable (net commission)</t>
  </si>
  <si>
    <t xml:space="preserve">• Uncollected premiums and agents’ balances
</t>
  </si>
  <si>
    <t>• Unearned premiums (UEPR)</t>
  </si>
  <si>
    <t xml:space="preserve">• Investment income due and accrued
</t>
  </si>
  <si>
    <t>• Other expenses (excluding taxes, licenses and fees)</t>
  </si>
  <si>
    <t xml:space="preserve">• Other invested assets
</t>
  </si>
  <si>
    <t>• Taxes, licenses and fees</t>
  </si>
  <si>
    <t xml:space="preserve">• Cash, cash equivalents and short-term investments
</t>
  </si>
  <si>
    <t>• Reinsurance payable on losses and LAE</t>
  </si>
  <si>
    <t xml:space="preserve">• Real estate
</t>
  </si>
  <si>
    <t xml:space="preserve">• LAE reserves
</t>
  </si>
  <si>
    <t xml:space="preserve">• Stocks (preferred and common)
</t>
  </si>
  <si>
    <t xml:space="preserve">• Loss reserves
</t>
  </si>
  <si>
    <t xml:space="preserve">• Bonds
</t>
  </si>
  <si>
    <t>Data Sources</t>
  </si>
  <si>
    <t>Discussion</t>
  </si>
  <si>
    <t xml:space="preserve">Surplus = </t>
  </si>
  <si>
    <t>Calculate Policyholder Surplus as the difference between admitted assets and liabilities.</t>
  </si>
  <si>
    <t>4)</t>
  </si>
  <si>
    <t>Total Liabilities</t>
  </si>
  <si>
    <t>Provision for Reinsurance</t>
  </si>
  <si>
    <t>Ceded Reins. Prem. Payable</t>
  </si>
  <si>
    <t>Dividends unpaid</t>
  </si>
  <si>
    <t>Unearned Premium (UEPR)</t>
  </si>
  <si>
    <t>Other Expenses</t>
  </si>
  <si>
    <t>Net LAE Unpaid</t>
  </si>
  <si>
    <t>Net Loss Unpaid</t>
  </si>
  <si>
    <t>Liabilities</t>
  </si>
  <si>
    <t>Calculate total liabilities. Make sure to include all liabilities that are on the balance sheet.</t>
  </si>
  <si>
    <t>3)</t>
  </si>
  <si>
    <t xml:space="preserve">Net LAE Unpaid = </t>
  </si>
  <si>
    <t xml:space="preserve">Net Loss Unpaid = </t>
  </si>
  <si>
    <t>Calculate net loss unpaid and net LAE unpaid. Include both case basis and bulk &amp; IBNR. Unpaid LAE includes both defense and cost containment (DCC) unpaid and adjusting and other (A&amp;O) unpaid.</t>
  </si>
  <si>
    <t>2)</t>
  </si>
  <si>
    <t>Total Admitted Assets</t>
  </si>
  <si>
    <t>• Net Deferred Tax Asset</t>
  </si>
  <si>
    <t>Furniture and Equipment</t>
  </si>
  <si>
    <t>• Furniture and Equipment</t>
  </si>
  <si>
    <t>Net Deferred Tax Asset</t>
  </si>
  <si>
    <t>• Agents' Balances &gt;90 Days past due</t>
  </si>
  <si>
    <t>Reinsurance Recoverable</t>
  </si>
  <si>
    <t>Agents Balances (≤ 90 days)</t>
  </si>
  <si>
    <t>Other Invested Assets</t>
  </si>
  <si>
    <t>• Fair Value</t>
  </si>
  <si>
    <t>Cash</t>
  </si>
  <si>
    <t>Common Stock Valuation</t>
  </si>
  <si>
    <t>Real Estate</t>
  </si>
  <si>
    <t>Stocks</t>
  </si>
  <si>
    <t>• NAIC 3-6: MIN(Amortized Cost, Fair Value)</t>
  </si>
  <si>
    <t>Bonds</t>
  </si>
  <si>
    <t>• NAIC 1 &amp; 2: Amortized Cost</t>
  </si>
  <si>
    <t>Admitted</t>
  </si>
  <si>
    <t>Assets</t>
  </si>
  <si>
    <t>Bond and Preferred Stock Valuation</t>
  </si>
  <si>
    <t>Calculate the total admitted assets. Make sure to properly value bonds and exclude non-admitted assets.</t>
  </si>
  <si>
    <t>1)</t>
  </si>
  <si>
    <t>Solution</t>
  </si>
  <si>
    <t>Calculate the insurer's policyholders' surplus.</t>
  </si>
  <si>
    <t>Deferred Premiums and Agents' Balances</t>
  </si>
  <si>
    <t>Uncollected Premiums and Agents' Balances</t>
  </si>
  <si>
    <t>&gt; 90 Days</t>
  </si>
  <si>
    <t>≤ 90 Days</t>
  </si>
  <si>
    <t>Provision for reinsurance</t>
  </si>
  <si>
    <t>Ceded reinsurance premiums payable (net commission)</t>
  </si>
  <si>
    <t>Dividends declared and unpaid</t>
  </si>
  <si>
    <t>Unearned premiums</t>
  </si>
  <si>
    <t>Other expenses</t>
  </si>
  <si>
    <t>Furniture and equipment</t>
  </si>
  <si>
    <t>Net deferred tax asset (admitted)</t>
  </si>
  <si>
    <t>Amounts recoverable from reinsurers</t>
  </si>
  <si>
    <t>Other invested assets</t>
  </si>
  <si>
    <t>Real estate</t>
  </si>
  <si>
    <t>Common Stock</t>
  </si>
  <si>
    <t>Bonds (NAIC Class 3)</t>
  </si>
  <si>
    <t>Bonds (NAIC Class 1 and 2)</t>
  </si>
  <si>
    <t>Actual
Cost</t>
  </si>
  <si>
    <t>Fair
Value</t>
  </si>
  <si>
    <t>Ammortized
Cost</t>
  </si>
  <si>
    <t>Adjusting and Other Unpaid</t>
  </si>
  <si>
    <t>Defense and Cost Containment Unpaid - Bulk + IBNR</t>
  </si>
  <si>
    <t>Defense and Cost Containment Unpaid - Case Basis</t>
  </si>
  <si>
    <t>Losses Unpaid - Bulk + IBNR</t>
  </si>
  <si>
    <t>Losses Unpaid - Case Basis</t>
  </si>
  <si>
    <t>Adjusting and Other Payments</t>
  </si>
  <si>
    <t>Defense and Cost Containment Payments</t>
  </si>
  <si>
    <t>Loss Payments</t>
  </si>
  <si>
    <t>Ceded</t>
  </si>
  <si>
    <t>Direct and Assumed</t>
  </si>
  <si>
    <t>SCHEDULE P
PART 1 - SUMMARY (Totals)</t>
  </si>
  <si>
    <t>Given the following:</t>
  </si>
  <si>
    <t>Problem</t>
  </si>
  <si>
    <t>Financial Reporting Ch. 7 - Surplus (Direct Method)</t>
  </si>
  <si>
    <t>CAS Spring 2017 – 12</t>
  </si>
  <si>
    <t>CAS Fall 2017 – 9</t>
  </si>
  <si>
    <t>CAS Spring 2018 – 10</t>
  </si>
  <si>
    <t>RF CFR Ch. 8 - 3</t>
  </si>
  <si>
    <t>CAS Fall 2018 – 11</t>
  </si>
  <si>
    <t>RF CFR Ch. 8 - 2</t>
  </si>
  <si>
    <t>CAS Spring 2019 – 9</t>
  </si>
  <si>
    <t>RF CFR Ch. 8 - 1</t>
  </si>
  <si>
    <t>CAS Fall 2019 – 11</t>
  </si>
  <si>
    <t>CFR - Ch. 8</t>
  </si>
  <si>
    <t>• Exhibit of Net Investment Income</t>
  </si>
  <si>
    <t>• Underwriting and Investment Exhibit</t>
  </si>
  <si>
    <t>• Statement of Income</t>
  </si>
  <si>
    <t xml:space="preserve">Incurred Loss = </t>
  </si>
  <si>
    <t>Calculate Net Incurred Loss for the current year as the current year ultimate loss plus the change in the ultimate loss for all prior accident years.</t>
  </si>
  <si>
    <t>XXX</t>
  </si>
  <si>
    <t>Ultimate Loss - Accident Year 2024</t>
  </si>
  <si>
    <t>Ultimate Loss - Accident Years 2023 and Prior</t>
  </si>
  <si>
    <t>Prior Year</t>
  </si>
  <si>
    <t>Current Year</t>
  </si>
  <si>
    <t>The formula in step 1 is how incurred loss for the calendar year is calculated in the Underwriting and Investment Exhibit (Part 2). Incurred loss can also be calculated if you're given:
• Current year ultimate loss
• Change in prior years ultimate loss
See the CAS Spring 2018 - 10 problem for an example. Below is the alternative calculation:</t>
  </si>
  <si>
    <t>Alternative Calculation of Incurred Loss</t>
  </si>
  <si>
    <t>Note:</t>
  </si>
  <si>
    <t xml:space="preserve">Net Income = </t>
  </si>
  <si>
    <t>Calculate Net Income by summing underwriting income, investment income, and other income, then subtracting policyholder dividends and federal &amp; foreign income taxes.</t>
  </si>
  <si>
    <t>5)</t>
  </si>
  <si>
    <t xml:space="preserve">Other Income = </t>
  </si>
  <si>
    <t xml:space="preserve">Calculate Other Income, which includes agents' balances charged off, finance and service charges (that the insurer receives as income) and miscellaneous income. </t>
  </si>
  <si>
    <t xml:space="preserve">Net Investment Gain = </t>
  </si>
  <si>
    <r>
      <t xml:space="preserve">Calculate Net Investment Income as the sum of  as gross investment income minus all investment expenses and costs. Add this to net realized capital gain to calculate the total net investment gain. </t>
    </r>
    <r>
      <rPr>
        <b/>
        <i/>
        <u/>
        <sz val="12"/>
        <color theme="1"/>
        <rFont val="Calibri"/>
        <family val="2"/>
      </rPr>
      <t>Don't include</t>
    </r>
    <r>
      <rPr>
        <b/>
        <sz val="12"/>
        <color theme="1"/>
        <rFont val="Calibri"/>
        <family val="2"/>
      </rPr>
      <t xml:space="preserve"> unrealized gain.</t>
    </r>
  </si>
  <si>
    <t xml:space="preserve">Underwriting Income = </t>
  </si>
  <si>
    <t>Calculate Underwriting Income as earned premium minus incurred loss &amp; LAE and other underwriting expenses. If you're not given earned premium directly, calculate it based on written premium and the change in UEPR.</t>
  </si>
  <si>
    <t xml:space="preserve">Calculate Net Incurred Loss for the current year as the paid losses during the year plus the change in unpaid loss. </t>
  </si>
  <si>
    <t>Calculate the insurer's statutory net income for 2024.</t>
  </si>
  <si>
    <t>Federal and Foreign Income Taxes Incurred</t>
  </si>
  <si>
    <t>Dividends to Stockholders</t>
  </si>
  <si>
    <t>Dividends to Policyholders</t>
  </si>
  <si>
    <t>Aggregate Write-ins for Miscellaneous Income</t>
  </si>
  <si>
    <t>Finance and Service Charges Not Included in Premiums</t>
  </si>
  <si>
    <t>Net Gain (Loss) from Agents' or Premium Balances Charged Off</t>
  </si>
  <si>
    <t>Net Unrealized Capital Gains (Loss)</t>
  </si>
  <si>
    <t>Net Realized Capital Gains (Loss)</t>
  </si>
  <si>
    <t>Investment Expenses</t>
  </si>
  <si>
    <t>Gross Investment Income</t>
  </si>
  <si>
    <t>Other Underwriting Expenses Incurred</t>
  </si>
  <si>
    <t>Loss Adjustment Expenses Incurred</t>
  </si>
  <si>
    <t>Net Losses Unpaid</t>
  </si>
  <si>
    <t>Net Losses Paid</t>
  </si>
  <si>
    <t>Unearned Premiums</t>
  </si>
  <si>
    <t>Net Premiums Written</t>
  </si>
  <si>
    <t>UNDERWRITING AND INVESTMENT EXHIBIT</t>
  </si>
  <si>
    <t>Financial Reporting Ch. 8 - Net Income</t>
  </si>
  <si>
    <t>Common Liabilities</t>
  </si>
  <si>
    <t>• Net Loss &amp; LAE Unpaid</t>
  </si>
  <si>
    <t>• Unearned Premium (UEPR)</t>
  </si>
  <si>
    <t>• Dividends Unpaid</t>
  </si>
  <si>
    <t>• Ceded Reinsurance Premium Payable</t>
  </si>
  <si>
    <t>• Provision for Reinsurance</t>
  </si>
  <si>
    <t xml:space="preserve">Common Assets
</t>
  </si>
  <si>
    <t xml:space="preserve">Common Liabilities
</t>
  </si>
  <si>
    <t>Amount</t>
  </si>
  <si>
    <t>Calculating policyholder surplus directly is simple: it's Admitted Assets - Liabilities, but it's critical to pay attention to the details. It's important to know which items are assets and which are liabilities, because it's not always obvious. It's also important to know which assets are nonadmitted. Nonadmitted assets need to be excluded from the assets when calculating surplus.
Make sure to spend some time reviewing the balance sheet in an annual statement so that you're familar with the different assets and liabilities. See the FIC balance sheet in the appendix of the CFR source text or a real insurance company's annual statement (pages 2-3).</t>
  </si>
  <si>
    <r>
      <rPr>
        <i/>
        <u/>
        <sz val="12"/>
        <color theme="1"/>
        <rFont val="Calibri"/>
        <family val="2"/>
      </rPr>
      <t>Don't include</t>
    </r>
    <r>
      <rPr>
        <sz val="12"/>
        <color theme="1"/>
        <rFont val="Calibri"/>
        <family val="2"/>
      </rPr>
      <t xml:space="preserve"> Stockholder Dividends, which are a direct charge to surplus.</t>
    </r>
  </si>
  <si>
    <r>
      <t xml:space="preserve">Net Income is shown on the Statement of Income in an annual statement. The three key sources of income for an insurer are:
• </t>
    </r>
    <r>
      <rPr>
        <b/>
        <sz val="12"/>
        <color theme="1"/>
        <rFont val="Calibri"/>
        <family val="2"/>
      </rPr>
      <t>Underwriting Income</t>
    </r>
    <r>
      <rPr>
        <sz val="12"/>
        <color theme="1"/>
        <rFont val="Calibri"/>
        <family val="2"/>
      </rPr>
      <t xml:space="preserve"> - Income from the business of insurance
• </t>
    </r>
    <r>
      <rPr>
        <b/>
        <sz val="12"/>
        <color theme="1"/>
        <rFont val="Calibri"/>
        <family val="2"/>
      </rPr>
      <t>Investment Income</t>
    </r>
    <r>
      <rPr>
        <sz val="12"/>
        <color theme="1"/>
        <rFont val="Calibri"/>
        <family val="2"/>
      </rPr>
      <t xml:space="preserve"> - See the Exhibit of Investment Income
• </t>
    </r>
    <r>
      <rPr>
        <b/>
        <sz val="12"/>
        <color theme="1"/>
        <rFont val="Calibri"/>
        <family val="2"/>
      </rPr>
      <t xml:space="preserve">Other Income </t>
    </r>
    <r>
      <rPr>
        <sz val="12"/>
        <color theme="1"/>
        <rFont val="Calibri"/>
        <family val="2"/>
      </rPr>
      <t xml:space="preserve">- Agents'/premium balances charged off, finance/service charges received and misc. income
After these sources of income, net income is reduced by:
• </t>
    </r>
    <r>
      <rPr>
        <b/>
        <sz val="12"/>
        <color theme="1"/>
        <rFont val="Calibri"/>
        <family val="2"/>
      </rPr>
      <t>Policyholder Dividends</t>
    </r>
    <r>
      <rPr>
        <sz val="12"/>
        <color theme="1"/>
        <rFont val="Calibri"/>
        <family val="2"/>
      </rPr>
      <t xml:space="preserve">
• </t>
    </r>
    <r>
      <rPr>
        <b/>
        <sz val="12"/>
        <color theme="1"/>
        <rFont val="Calibri"/>
        <family val="2"/>
      </rPr>
      <t>Federal and Foreign Income Taxes Incurred</t>
    </r>
    <r>
      <rPr>
        <sz val="12"/>
        <color theme="1"/>
        <rFont val="Calibri"/>
        <family val="2"/>
      </rPr>
      <t xml:space="preserve">
Make sure to spend some time reviewing the Statement of Income in an annual statement so that you're familar with all the items included. See the FIC annual statement in the appendix of the CFR source text or a real insurance company's annual statement (page 4).</t>
    </r>
  </si>
  <si>
    <t>Financial Reporting Ch. 14 - Provision for Reinsurance (Authorized &amp; Unauthorized)</t>
  </si>
  <si>
    <t>Given the following from Schedule F - Part 3:</t>
  </si>
  <si>
    <t>Reinsurance Recoverable on Paid Loss and LAE</t>
  </si>
  <si>
    <t>Current</t>
  </si>
  <si>
    <t>Overdue</t>
  </si>
  <si>
    <t>Total Due</t>
  </si>
  <si>
    <t>1 to 29 
Days</t>
  </si>
  <si>
    <t>30-90 
Days</t>
  </si>
  <si>
    <t>91-120 
Days</t>
  </si>
  <si>
    <t>Over 120 Days</t>
  </si>
  <si>
    <t>Reinsurer</t>
  </si>
  <si>
    <t>Reinsurer A</t>
  </si>
  <si>
    <t>Reinsurer B</t>
  </si>
  <si>
    <t>Reinsurer C</t>
  </si>
  <si>
    <t>Total Reinsurance Recoverable</t>
  </si>
  <si>
    <t>Reinsurance Recoverable on Paid Loss &amp; LAE Not in Dispute</t>
  </si>
  <si>
    <t>Reinsurance Recoverable on Paid Loss &amp; LAE &gt;90 Days Past Due Not in Dispute</t>
  </si>
  <si>
    <t>Amount received prior 90 days</t>
  </si>
  <si>
    <t>Reinsurance Recoverable in Dispute</t>
  </si>
  <si>
    <t>Ceded Balances Payable</t>
  </si>
  <si>
    <t>Other Amounts Due to Reinsurers</t>
  </si>
  <si>
    <t>Funds Held by Company</t>
  </si>
  <si>
    <t>Letters of Credit</t>
  </si>
  <si>
    <t>• Reinsurers A and B are authorized reinsurers</t>
  </si>
  <si>
    <t>• Reinsurer C is an unauthorized reinsurer</t>
  </si>
  <si>
    <t>a.</t>
  </si>
  <si>
    <t>Calculate the provision for reinsurance for the authorized reinsurers.</t>
  </si>
  <si>
    <t>b.</t>
  </si>
  <si>
    <t>Calculate the provision for reinsurance for the unauthorized reinsurer.</t>
  </si>
  <si>
    <t>Part a – Authorized Reinsurers</t>
  </si>
  <si>
    <r>
      <t xml:space="preserve">Calculate the Slow Pay Ratio to identify which reinsurers are overdue paying recoverables </t>
    </r>
    <r>
      <rPr>
        <b/>
        <i/>
        <u/>
        <sz val="12"/>
        <color theme="1"/>
        <rFont val="Calibri"/>
        <family val="2"/>
      </rPr>
      <t>not</t>
    </r>
    <r>
      <rPr>
        <b/>
        <sz val="12"/>
        <color theme="1"/>
        <rFont val="Calibri"/>
        <family val="2"/>
      </rPr>
      <t xml:space="preserve"> in dispute. If this ratio is greater than 20%, the authorized reinsurer is "slow-paying."</t>
    </r>
  </si>
  <si>
    <t>Slow-Pay Ratio</t>
  </si>
  <si>
    <t>Ratio ≥ 20%</t>
  </si>
  <si>
    <t>Interpretation:</t>
  </si>
  <si>
    <r>
      <t xml:space="preserve">Reinsurer A is </t>
    </r>
    <r>
      <rPr>
        <i/>
        <u/>
        <sz val="12"/>
        <color theme="1"/>
        <rFont val="Calibri"/>
        <family val="2"/>
      </rPr>
      <t>not</t>
    </r>
    <r>
      <rPr>
        <sz val="12"/>
        <color theme="1"/>
        <rFont val="Calibri"/>
        <family val="2"/>
      </rPr>
      <t xml:space="preserve"> slow-paying</t>
    </r>
  </si>
  <si>
    <t>Reinsurer B is slow-paying</t>
  </si>
  <si>
    <r>
      <t xml:space="preserve">Calculate the Provision for Reinsurance for </t>
    </r>
    <r>
      <rPr>
        <b/>
        <i/>
        <u/>
        <sz val="12"/>
        <color theme="1"/>
        <rFont val="Calibri"/>
        <family val="2"/>
      </rPr>
      <t>NOT slow-paying</t>
    </r>
    <r>
      <rPr>
        <b/>
        <sz val="12"/>
        <color theme="1"/>
        <rFont val="Calibri"/>
        <family val="2"/>
      </rPr>
      <t>, authorized reinsurers based on overdue recoverables.</t>
    </r>
  </si>
  <si>
    <r>
      <t xml:space="preserve">Authorized, </t>
    </r>
    <r>
      <rPr>
        <b/>
        <i/>
        <u/>
        <sz val="12"/>
        <color theme="1"/>
        <rFont val="Calibri"/>
        <family val="2"/>
      </rPr>
      <t>Not</t>
    </r>
    <r>
      <rPr>
        <u/>
        <sz val="12"/>
        <color theme="1"/>
        <rFont val="Calibri"/>
        <family val="2"/>
      </rPr>
      <t xml:space="preserve"> Slow-Paying (Slow Pay Ratio &lt; 20%):</t>
    </r>
  </si>
  <si>
    <t>Provision for Reinsurance =</t>
  </si>
  <si>
    <r>
      <t xml:space="preserve">Calculate the Provision for Reinsurance for </t>
    </r>
    <r>
      <rPr>
        <b/>
        <i/>
        <u/>
        <sz val="12"/>
        <color theme="1"/>
        <rFont val="Calibri"/>
        <family val="2"/>
      </rPr>
      <t>slow-paying</t>
    </r>
    <r>
      <rPr>
        <b/>
        <sz val="12"/>
        <color theme="1"/>
        <rFont val="Calibri"/>
        <family val="2"/>
      </rPr>
      <t>, authorized reinsurers. The collateral deficiency in the formula is total reinsurance recoverable net of funds held, payables, and collateral.</t>
    </r>
  </si>
  <si>
    <t>Authorized, Slow-Paying (Slow Pay Ratio ≥ 20%):</t>
  </si>
  <si>
    <t>Collateral Deficiency</t>
  </si>
  <si>
    <t>Part b – Unauthorized Reinsurers</t>
  </si>
  <si>
    <t>Calculate the Provision for Reinsurance for unauthorized reinsurers. The provision is the collateral deficiency plus an additional provision for overdue reinsurance and amounts in dispute. The total provision for reinsurance is capped to not exceed the total recoverable.</t>
  </si>
  <si>
    <t>Unauthorized Reinsurers</t>
  </si>
  <si>
    <r>
      <t xml:space="preserve">The provision for reinsurance is included on the statutory balance sheet as a liability (page 3). This adds some conservatism in the balance sheet by assuming that a portion of the ceded reinsurance recoverables won't be collectible by the insurer. 
Make sure you know how to calculate it for all the different groups of reinsurers:
• Authorized reinsurers (both not slow-paying and slow-paying)
• Unauthorized reinsurers
• Certified reinsurers (next recipe)
</t>
    </r>
    <r>
      <rPr>
        <b/>
        <sz val="12"/>
        <color theme="1"/>
        <rFont val="Calibri"/>
        <family val="2"/>
      </rPr>
      <t xml:space="preserve">Note:
</t>
    </r>
    <r>
      <rPr>
        <sz val="12"/>
        <color theme="1"/>
        <rFont val="Calibri"/>
        <family val="2"/>
      </rPr>
      <t>The total reinsurance recoverable is much larger than the total due from the "Reinsurance Recoverable on Paid Loss and LAE" aging table. This is because the total reinsurance recoverable (Col 15 in Sched. F - Part 3) includes the recoverable on unpaid loss &amp; LAE and unearned premium.</t>
    </r>
  </si>
  <si>
    <t>Special Code "4"</t>
  </si>
  <si>
    <r>
      <t xml:space="preserve">For reinsurance contracts with special code "4", </t>
    </r>
    <r>
      <rPr>
        <i/>
        <u/>
        <sz val="12"/>
        <color theme="1"/>
        <rFont val="Calibri"/>
        <family val="2"/>
      </rPr>
      <t>subtract IBNR from the reinsurance recoverables</t>
    </r>
    <r>
      <rPr>
        <sz val="12"/>
        <color theme="1"/>
        <rFont val="Calibri"/>
        <family val="2"/>
      </rPr>
      <t xml:space="preserve"> for the purposes of calculating the provision for reinsurance if the contracts were not subsequently renewed. 
These are pre-1984 contracts and have special treatment.</t>
    </r>
  </si>
  <si>
    <t>CFR - Ch. 14</t>
  </si>
  <si>
    <t>CAS Fall 2019 – 15</t>
  </si>
  <si>
    <t>RF CFR Ch. 14 - 1</t>
  </si>
  <si>
    <t>CAS Fall 2018 – 15</t>
  </si>
  <si>
    <t>RF CFR Ch. 14 - 2</t>
  </si>
  <si>
    <t>CAS Spring 2017 – 14</t>
  </si>
  <si>
    <t>RF CFR Ch. 14 - 3</t>
  </si>
  <si>
    <t>CAS Fall 2016 – 13</t>
  </si>
  <si>
    <t>RF CFR Ch. 14 - 4</t>
  </si>
  <si>
    <t>CAS Spring 2016 – 14</t>
  </si>
  <si>
    <t>CAS Spring 2015 – 15</t>
  </si>
  <si>
    <t>Financial Reporting Ch. 15 - Prior Rows</t>
  </si>
  <si>
    <t>Given the following from an insurer's 2023 annual statement for Homeowners/Farmowners:</t>
  </si>
  <si>
    <t>Schedule P - Part 2A - Incurred</t>
  </si>
  <si>
    <t>Year</t>
  </si>
  <si>
    <t>Prior</t>
  </si>
  <si>
    <t>Schedule P - Part 3A - Paid</t>
  </si>
  <si>
    <t>Schedule P - Part 4A - Bulk &amp; IBNR</t>
  </si>
  <si>
    <t>Schedule P shows 10 years plus a prior row, but this problem shows a smaller 2 year plus prior row version so the calculations are easier to follow.</t>
  </si>
  <si>
    <t>For calendar year 2024, the insurer had the following paid and reserve information gross of tabular discount for its Homeowners/Farmeowners book of business:</t>
  </si>
  <si>
    <t>Calendar</t>
  </si>
  <si>
    <t>Net Case</t>
  </si>
  <si>
    <t>Net Bulk &amp;</t>
  </si>
  <si>
    <t>Year 2024</t>
  </si>
  <si>
    <t>Outstanding</t>
  </si>
  <si>
    <t>IBNR on</t>
  </si>
  <si>
    <t>Net Paid</t>
  </si>
  <si>
    <t>Loss &amp; DCC</t>
  </si>
  <si>
    <t>as of 12/31/24</t>
  </si>
  <si>
    <t>Create the Schedule P - Part 4A for the insurer's 2024 annual statement.</t>
  </si>
  <si>
    <t>Create the Schedule P - Part 3A for the insurer's 2024 annual statement.</t>
  </si>
  <si>
    <t>c.</t>
  </si>
  <si>
    <t>Create the Schedule P - Part 2A for the insurer's 2024 annual statement.</t>
  </si>
  <si>
    <t>Part a – Part 4: Bulk &amp; IBNR</t>
  </si>
  <si>
    <r>
      <t xml:space="preserve">For the earlier calendar years, combine the prior row and the accident year "rolling off" and shift everything to the left. The current calendar year (2024 here) is net loss &amp; DCC Bulk &amp; IBNR </t>
    </r>
    <r>
      <rPr>
        <b/>
        <i/>
        <u/>
        <sz val="12"/>
        <color theme="1"/>
        <rFont val="Calibri"/>
        <family val="2"/>
      </rPr>
      <t>gross of tabular discount.</t>
    </r>
  </si>
  <si>
    <t>Earlier Calendar Years</t>
  </si>
  <si>
    <t>2023 Part 4 - Bulk &amp; IBNR</t>
  </si>
  <si>
    <r>
      <rPr>
        <b/>
        <sz val="12"/>
        <color theme="1"/>
        <rFont val="Calibri"/>
        <family val="2"/>
      </rPr>
      <t>Prior Row:</t>
    </r>
    <r>
      <rPr>
        <sz val="12"/>
        <color theme="1"/>
        <rFont val="Calibri"/>
        <family val="2"/>
      </rPr>
      <t xml:space="preserve"> </t>
    </r>
  </si>
  <si>
    <t xml:space="preserve">1 - Combine the Prior row and the accident year "rolling off"
</t>
  </si>
  <si>
    <t>2 - Shift all columns to the left</t>
  </si>
  <si>
    <t>Other AYs:</t>
  </si>
  <si>
    <t>1 - Shift all columns to the left</t>
  </si>
  <si>
    <t>2024  Part 4 - Bulk &amp; IBNR</t>
  </si>
  <si>
    <t>Latest Calendar Year</t>
  </si>
  <si>
    <r>
      <rPr>
        <b/>
        <sz val="12"/>
        <color theme="1"/>
        <rFont val="Calibri"/>
        <family val="2"/>
      </rPr>
      <t>Prior Row &amp; Other AYs:</t>
    </r>
    <r>
      <rPr>
        <sz val="12"/>
        <color theme="1"/>
        <rFont val="Calibri"/>
        <family val="2"/>
      </rPr>
      <t xml:space="preserve"> </t>
    </r>
  </si>
  <si>
    <t>1 - Net Loss &amp; DCC Bulk &amp; IBNR as of the end of the latest calendar year</t>
  </si>
  <si>
    <t>Part b – Part 3: Paid</t>
  </si>
  <si>
    <r>
      <t xml:space="preserve">For Part 3, the prior year row includes cumulative loss &amp; DCC payments made on prior accident years (2022 and prior for the 2024 table) </t>
    </r>
    <r>
      <rPr>
        <b/>
        <i/>
        <u/>
        <sz val="12"/>
        <color theme="1"/>
        <rFont val="Calibri"/>
        <family val="2"/>
      </rPr>
      <t>as of the earliest evaluation date in the table</t>
    </r>
    <r>
      <rPr>
        <b/>
        <sz val="12"/>
        <color theme="1"/>
        <rFont val="Calibri"/>
        <family val="2"/>
      </rPr>
      <t xml:space="preserve"> (2022). After combining the Prior row and AY 2022, subtract the 2022 calendar year amount from the all the prior year row values. 
For the current calendar year, the prior year value is last year's amount plus the net loss &amp; DCC payments for the latest calendar year.</t>
    </r>
  </si>
  <si>
    <t>2023 Part 3 - Paid</t>
  </si>
  <si>
    <t>2 - Reduce by the value for the oldest evaluation year of the new Part 3 (2022), so the first column is zero.</t>
  </si>
  <si>
    <t>3 - Shift all columns to the left</t>
  </si>
  <si>
    <t>2024 Part 3 - Paid</t>
  </si>
  <si>
    <t>1 - Net Loss &amp; DCC Payments made during the latest calendar year PLUS the amount from last year's calendar year (2023 column)</t>
  </si>
  <si>
    <t>Part c – Part 2: Incurred</t>
  </si>
  <si>
    <t>For Part 2, the current calendar year's prior row includes bulk &amp; IBNR (Part 4), loss &amp; DCC payments (Part 3), and case outstanding reserves as of the latest calendar year.</t>
  </si>
  <si>
    <t>2023 Part 2 - Incurred</t>
  </si>
  <si>
    <t>Prior Row:</t>
  </si>
  <si>
    <t xml:space="preserve">1 - Combine the Prior row and the accident year "rolling off" for unpaid losses (Incurred - Paid)
</t>
  </si>
  <si>
    <r>
      <t xml:space="preserve">2 - Add Prior row paid losses from the </t>
    </r>
    <r>
      <rPr>
        <b/>
        <sz val="12"/>
        <color rgb="FF000000"/>
        <rFont val="Calibri"/>
        <family val="2"/>
      </rPr>
      <t>new Part 3 - Paid</t>
    </r>
  </si>
  <si>
    <t>2024 Part 2 - Incurred</t>
  </si>
  <si>
    <t>= Part 4 (Bulk &amp; IBNR) + Part 3 (Paid) + Case Reserves</t>
  </si>
  <si>
    <t>Part 2 - Part 3 gives total unpaid. Then adding the new paid gives total incurred.</t>
  </si>
  <si>
    <r>
      <t xml:space="preserve">Calculating the prior row is a tricky part of creating a new Schedule P - Parts 2-4. The oldest accident year in the last year's schedule P gets added to the prior row. Part 3 (Paid) and part 4 (incurred) are the parts cause more mistakes on the exam.
Most exam problems ask for part 2. To create it, you need to first create the new part 3 prior row.
Below is a summary of what the prior row means for the different parts:
</t>
    </r>
    <r>
      <rPr>
        <b/>
        <u/>
        <sz val="12"/>
        <color theme="1"/>
        <rFont val="Calibri"/>
        <family val="2"/>
      </rPr>
      <t>Part 4 - Bulk &amp; IBNR</t>
    </r>
    <r>
      <rPr>
        <sz val="12"/>
        <color theme="1"/>
        <rFont val="Calibri"/>
        <family val="2"/>
      </rPr>
      <t xml:space="preserve">
The prior row shows the total bulk and IBNR reserves </t>
    </r>
    <r>
      <rPr>
        <i/>
        <u/>
        <sz val="12"/>
        <color theme="1"/>
        <rFont val="Calibri"/>
        <family val="2"/>
      </rPr>
      <t>for all accident years prior</t>
    </r>
    <r>
      <rPr>
        <sz val="12"/>
        <color theme="1"/>
        <rFont val="Calibri"/>
        <family val="2"/>
      </rPr>
      <t xml:space="preserve"> to the oldest accident year in the table (2023 in the example above for the 2024 mini-Schedule P).
</t>
    </r>
    <r>
      <rPr>
        <b/>
        <u/>
        <sz val="12"/>
        <color theme="1"/>
        <rFont val="Calibri"/>
        <family val="2"/>
      </rPr>
      <t>Part 3 - Paid</t>
    </r>
    <r>
      <rPr>
        <sz val="12"/>
        <color theme="1"/>
        <rFont val="Calibri"/>
        <family val="2"/>
      </rPr>
      <t xml:space="preserve">
The prior row shows cumulative payments that have occurred on loss and DCC reserves </t>
    </r>
    <r>
      <rPr>
        <i/>
        <u/>
        <sz val="12"/>
        <color theme="1"/>
        <rFont val="Calibri"/>
        <family val="2"/>
      </rPr>
      <t>as of the earliest evaluation date</t>
    </r>
    <r>
      <rPr>
        <sz val="12"/>
        <color theme="1"/>
        <rFont val="Calibri"/>
        <family val="2"/>
      </rPr>
      <t xml:space="preserve"> in the table (2022 column) </t>
    </r>
    <r>
      <rPr>
        <i/>
        <u/>
        <sz val="12"/>
        <color theme="1"/>
        <rFont val="Calibri"/>
        <family val="2"/>
      </rPr>
      <t>for all accident years prior to the oldest accident year</t>
    </r>
    <r>
      <rPr>
        <sz val="12"/>
        <color theme="1"/>
        <rFont val="Calibri"/>
        <family val="2"/>
      </rPr>
      <t xml:space="preserve"> in the table.
</t>
    </r>
    <r>
      <rPr>
        <b/>
        <u/>
        <sz val="12"/>
        <color theme="1"/>
        <rFont val="Calibri"/>
        <family val="2"/>
      </rPr>
      <t>Part 2 - Incurred</t>
    </r>
    <r>
      <rPr>
        <sz val="12"/>
        <color theme="1"/>
        <rFont val="Calibri"/>
        <family val="2"/>
      </rPr>
      <t xml:space="preserve">
The prior row for Part 2 shows cumulative incurred loss &amp; DCC that has occurred </t>
    </r>
    <r>
      <rPr>
        <i/>
        <u/>
        <sz val="12"/>
        <color theme="1"/>
        <rFont val="Calibri"/>
        <family val="2"/>
      </rPr>
      <t>as of the earliest evaluation date</t>
    </r>
    <r>
      <rPr>
        <sz val="12"/>
        <color theme="1"/>
        <rFont val="Calibri"/>
        <family val="2"/>
      </rPr>
      <t xml:space="preserve"> in the table </t>
    </r>
    <r>
      <rPr>
        <i/>
        <u/>
        <sz val="12"/>
        <color theme="1"/>
        <rFont val="Calibri"/>
        <family val="2"/>
      </rPr>
      <t>for all accident years prior to the oldest accident year</t>
    </r>
    <r>
      <rPr>
        <sz val="12"/>
        <color theme="1"/>
        <rFont val="Calibri"/>
        <family val="2"/>
      </rPr>
      <t xml:space="preserve"> in the table. This is a combination of Part 3, Part 4, and the case reserves as of the latest evaluation.</t>
    </r>
  </si>
  <si>
    <t>CFR - Ch. 15 - pg. 178-184</t>
  </si>
  <si>
    <t>CAS Fall 2016 –12</t>
  </si>
  <si>
    <t>RF CFR Ch. 15 - 7</t>
  </si>
  <si>
    <t>CAS Spring 2016 –12</t>
  </si>
  <si>
    <t>CAS Fall 2014 –13</t>
  </si>
  <si>
    <t>CAS Fall 2013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</si>
</sst>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quot;$&quot;* #,##0_);_(&quot;$&quot;* \(#,##0\);_(&quot;$&quot;* &quot;-&quot;??_);_(@_)"/>
    <numFmt numFmtId="165" formatCode="0.0%"/>
  </numFmts>
  <fonts count="23" x14ac:knownFonts="1">
    <font>
      <sz val="12"/>
      <color theme="1"/>
      <name val="Aptos Narrow"/>
      <family val="2"/>
      <scheme val="minor"/>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rgb="FFFF0000"/>
      <name val="Calibri"/>
      <family val="2"/>
    </font>
    <font>
      <b/>
      <sz val="12"/>
      <color theme="1"/>
      <name val="Calibri"/>
      <family val="2"/>
    </font>
    <font>
      <sz val="12"/>
      <color theme="1"/>
      <name val="Aptos Narrow"/>
      <family val="2"/>
      <scheme val="minor"/>
    </font>
    <font>
      <sz val="11"/>
      <color theme="1"/>
      <name val="Calibri"/>
      <family val="2"/>
    </font>
    <font>
      <b/>
      <sz val="14"/>
      <color theme="1"/>
      <name val="Calibri"/>
      <family val="2"/>
    </font>
    <font>
      <u/>
      <sz val="14"/>
      <color theme="1"/>
      <name val="Calibri"/>
      <family val="2"/>
    </font>
    <font>
      <sz val="14"/>
      <color theme="1"/>
      <name val="Calibri"/>
      <family val="2"/>
    </font>
    <font>
      <u/>
      <sz val="12"/>
      <color theme="1"/>
      <name val="Calibri"/>
      <family val="2"/>
    </font>
    <font>
      <i/>
      <u/>
      <sz val="12"/>
      <color theme="1"/>
      <name val="Calibri"/>
      <family val="2"/>
    </font>
    <font>
      <b/>
      <i/>
      <u/>
      <sz val="12"/>
      <color theme="1"/>
      <name val="Calibri"/>
      <family val="2"/>
    </font>
    <font>
      <b/>
      <u/>
      <sz val="12"/>
      <color theme="1"/>
      <name val="Calibri"/>
      <family val="2"/>
    </font>
    <font>
      <sz val="12"/>
      <color rgb="FF000000"/>
      <name val="Calibri"/>
      <family val="2"/>
    </font>
    <font>
      <b/>
      <sz val="12"/>
      <color rgb="FF000000"/>
      <name val="Calibri"/>
      <family val="2"/>
    </font>
    <font>
      <b/>
      <sz val="10"/>
      <color rgb="FF000000"/>
      <name val="Tahoma"/>
      <family val="2"/>
    </font>
    <font>
      <sz val="10"/>
      <color rgb="FF000000"/>
      <name val="Tahoma"/>
      <family val="2"/>
    </font>
    <font>
      <sz val="10"/>
      <color rgb="FF000000"/>
      <name val="Calibri"/>
      <family val="2"/>
    </font>
    <font>
      <sz val="10"/>
      <color rgb="FF000000"/>
      <name val="Tahoma"/>
      <family val="34"/>
    </font>
  </fonts>
  <fills count="6">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5" tint="0.59999389629810485"/>
        <bgColor indexed="64"/>
      </patternFill>
    </fill>
    <fill>
      <patternFill patternType="solid">
        <fgColor theme="8" tint="0.59999389629810485"/>
        <bgColor indexed="64"/>
      </patternFill>
    </fill>
  </fills>
  <borders count="2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248">
    <xf numFmtId="0" fontId="0" fillId="0" borderId="0" xfId="0"/>
    <xf numFmtId="0" fontId="9" fillId="0" borderId="0" xfId="0" applyFont="1"/>
    <xf numFmtId="0" fontId="10" fillId="0" borderId="0" xfId="0" applyFont="1"/>
    <xf numFmtId="0" fontId="11" fillId="0" borderId="0" xfId="0" applyFont="1"/>
    <xf numFmtId="0" fontId="12" fillId="0" borderId="0" xfId="0" applyFont="1" applyAlignment="1">
      <alignment horizontal="center" vertical="top"/>
    </xf>
    <xf numFmtId="0" fontId="12" fillId="0" borderId="0" xfId="0" applyFont="1" applyAlignment="1">
      <alignment vertical="top"/>
    </xf>
    <xf numFmtId="0" fontId="7" fillId="0" borderId="0" xfId="0" applyFont="1" applyAlignment="1">
      <alignment horizontal="right"/>
    </xf>
    <xf numFmtId="0" fontId="7" fillId="0" borderId="0" xfId="0" applyFont="1"/>
    <xf numFmtId="0" fontId="7" fillId="0" borderId="0" xfId="0" applyFont="1" applyAlignment="1">
      <alignment horizontal="left" vertical="top" wrapText="1"/>
    </xf>
    <xf numFmtId="0" fontId="7" fillId="0" borderId="0" xfId="0" applyFont="1" applyAlignment="1">
      <alignment horizontal="left" vertical="top"/>
    </xf>
    <xf numFmtId="41" fontId="7" fillId="0" borderId="0" xfId="0" applyNumberFormat="1" applyFont="1"/>
    <xf numFmtId="0" fontId="13" fillId="0" borderId="0" xfId="0" applyFont="1"/>
    <xf numFmtId="0" fontId="7" fillId="2" borderId="0" xfId="0" applyFont="1" applyFill="1"/>
    <xf numFmtId="0" fontId="10" fillId="2" borderId="16" xfId="0" applyFont="1" applyFill="1" applyBorder="1"/>
    <xf numFmtId="0" fontId="6" fillId="0" borderId="0" xfId="0" applyFont="1" applyAlignment="1">
      <alignment horizontal="left" vertical="top" wrapText="1"/>
    </xf>
    <xf numFmtId="0" fontId="5" fillId="2" borderId="0" xfId="0" applyFont="1" applyFill="1"/>
    <xf numFmtId="0" fontId="5" fillId="2" borderId="15" xfId="0" applyFont="1" applyFill="1" applyBorder="1"/>
    <xf numFmtId="0" fontId="5" fillId="0" borderId="0" xfId="0" applyFont="1"/>
    <xf numFmtId="2" fontId="5" fillId="2" borderId="16" xfId="0" applyNumberFormat="1" applyFont="1" applyFill="1" applyBorder="1" applyAlignment="1">
      <alignment horizontal="left"/>
    </xf>
    <xf numFmtId="2" fontId="5" fillId="2" borderId="16" xfId="0" applyNumberFormat="1" applyFont="1" applyFill="1" applyBorder="1" applyAlignment="1">
      <alignment horizontal="right"/>
    </xf>
    <xf numFmtId="0" fontId="5" fillId="2" borderId="0" xfId="0" applyFont="1" applyFill="1" applyAlignment="1">
      <alignment vertical="top" wrapText="1"/>
    </xf>
    <xf numFmtId="0" fontId="5" fillId="2" borderId="8" xfId="0" applyFont="1" applyFill="1" applyBorder="1"/>
    <xf numFmtId="3" fontId="5" fillId="2" borderId="10"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41" fontId="5" fillId="2" borderId="18" xfId="0" applyNumberFormat="1" applyFont="1" applyFill="1" applyBorder="1"/>
    <xf numFmtId="0" fontId="5" fillId="2" borderId="7" xfId="0" applyFont="1" applyFill="1" applyBorder="1"/>
    <xf numFmtId="3" fontId="5" fillId="2" borderId="0" xfId="0" applyNumberFormat="1" applyFont="1" applyFill="1" applyAlignment="1">
      <alignment horizontal="center" vertical="center"/>
    </xf>
    <xf numFmtId="3" fontId="5" fillId="2" borderId="3" xfId="0" applyNumberFormat="1" applyFont="1" applyFill="1" applyBorder="1" applyAlignment="1">
      <alignment horizontal="center" vertical="center"/>
    </xf>
    <xf numFmtId="41" fontId="5" fillId="2" borderId="19" xfId="0" applyNumberFormat="1" applyFont="1" applyFill="1" applyBorder="1"/>
    <xf numFmtId="0" fontId="5" fillId="2" borderId="11" xfId="0" applyFont="1" applyFill="1" applyBorder="1"/>
    <xf numFmtId="3" fontId="5" fillId="2"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41" fontId="5" fillId="2" borderId="17" xfId="0" applyNumberFormat="1" applyFont="1" applyFill="1" applyBorder="1"/>
    <xf numFmtId="41" fontId="5" fillId="2" borderId="9" xfId="0" applyNumberFormat="1" applyFont="1" applyFill="1" applyBorder="1"/>
    <xf numFmtId="41" fontId="5" fillId="2" borderId="5" xfId="0" applyNumberFormat="1" applyFont="1" applyFill="1" applyBorder="1"/>
    <xf numFmtId="165" fontId="5" fillId="2" borderId="0" xfId="2" applyNumberFormat="1" applyFont="1" applyFill="1" applyAlignment="1">
      <alignment horizontal="center" vertical="center"/>
    </xf>
    <xf numFmtId="0" fontId="5" fillId="2" borderId="14" xfId="0" applyFont="1" applyFill="1" applyBorder="1" applyAlignment="1">
      <alignment horizontal="right"/>
    </xf>
    <xf numFmtId="0" fontId="5" fillId="2" borderId="13" xfId="0" applyFont="1" applyFill="1" applyBorder="1"/>
    <xf numFmtId="164" fontId="5" fillId="2" borderId="13" xfId="1" applyNumberFormat="1" applyFont="1" applyFill="1" applyBorder="1"/>
    <xf numFmtId="0" fontId="5" fillId="2" borderId="12" xfId="0" applyFont="1" applyFill="1" applyBorder="1"/>
    <xf numFmtId="0" fontId="5" fillId="0" borderId="11" xfId="0" applyFont="1" applyBorder="1" applyAlignment="1">
      <alignment horizontal="center"/>
    </xf>
    <xf numFmtId="0" fontId="5" fillId="0" borderId="10" xfId="0" applyFont="1" applyBorder="1"/>
    <xf numFmtId="0" fontId="5" fillId="0" borderId="9" xfId="0" applyFont="1" applyBorder="1"/>
    <xf numFmtId="41" fontId="5" fillId="0" borderId="8" xfId="0" applyNumberFormat="1" applyFont="1" applyBorder="1"/>
    <xf numFmtId="0" fontId="5" fillId="0" borderId="3" xfId="0" applyFont="1" applyBorder="1"/>
    <xf numFmtId="41" fontId="5" fillId="0" borderId="7" xfId="0" applyNumberFormat="1" applyFont="1" applyBorder="1"/>
    <xf numFmtId="0" fontId="5" fillId="0" borderId="4" xfId="0" applyFont="1" applyBorder="1"/>
    <xf numFmtId="0" fontId="5" fillId="0" borderId="5" xfId="0" applyFont="1" applyBorder="1"/>
    <xf numFmtId="41" fontId="5" fillId="0" borderId="4" xfId="0" applyNumberFormat="1" applyFont="1" applyBorder="1"/>
    <xf numFmtId="0" fontId="5" fillId="0" borderId="2" xfId="0" applyFont="1" applyBorder="1" applyAlignment="1">
      <alignment horizontal="center"/>
    </xf>
    <xf numFmtId="3" fontId="5" fillId="0" borderId="1" xfId="0" applyNumberFormat="1" applyFont="1" applyBorder="1" applyAlignment="1">
      <alignment horizontal="center"/>
    </xf>
    <xf numFmtId="41" fontId="5" fillId="0" borderId="0" xfId="0" applyNumberFormat="1" applyFont="1"/>
    <xf numFmtId="0" fontId="5"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vertical="top"/>
    </xf>
    <xf numFmtId="0" fontId="5" fillId="2" borderId="18" xfId="0" applyFont="1" applyFill="1" applyBorder="1" applyAlignment="1">
      <alignment horizontal="center"/>
    </xf>
    <xf numFmtId="41" fontId="5" fillId="2" borderId="18" xfId="0" applyNumberFormat="1" applyFont="1" applyFill="1" applyBorder="1" applyAlignment="1">
      <alignment horizontal="center"/>
    </xf>
    <xf numFmtId="41" fontId="5" fillId="2" borderId="19" xfId="0" applyNumberFormat="1" applyFont="1" applyFill="1" applyBorder="1" applyAlignment="1">
      <alignment horizontal="center"/>
    </xf>
    <xf numFmtId="41" fontId="5" fillId="2" borderId="0" xfId="0" applyNumberFormat="1" applyFont="1" applyFill="1"/>
    <xf numFmtId="41" fontId="5" fillId="2" borderId="17" xfId="0" applyNumberFormat="1" applyFont="1" applyFill="1" applyBorder="1" applyAlignment="1">
      <alignment horizontal="center"/>
    </xf>
    <xf numFmtId="3" fontId="5" fillId="2" borderId="21" xfId="0" applyNumberFormat="1" applyFont="1" applyFill="1" applyBorder="1" applyAlignment="1">
      <alignment horizontal="center" vertical="center"/>
    </xf>
    <xf numFmtId="0" fontId="5" fillId="2" borderId="4" xfId="0" applyFont="1" applyFill="1" applyBorder="1"/>
    <xf numFmtId="0" fontId="5" fillId="2" borderId="0" xfId="0" applyFont="1" applyFill="1" applyAlignment="1">
      <alignment vertical="center" wrapText="1"/>
    </xf>
    <xf numFmtId="0" fontId="5" fillId="0" borderId="0" xfId="0" applyFont="1" applyAlignment="1">
      <alignment horizontal="left" vertical="top"/>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0" xfId="0" applyFont="1" applyBorder="1" applyAlignment="1">
      <alignment horizontal="left" vertical="top" wrapText="1"/>
    </xf>
    <xf numFmtId="0" fontId="5" fillId="0" borderId="18" xfId="0" applyFont="1" applyBorder="1" applyAlignment="1">
      <alignment horizontal="center"/>
    </xf>
    <xf numFmtId="0" fontId="5" fillId="0" borderId="8" xfId="0" applyFont="1" applyBorder="1"/>
    <xf numFmtId="3" fontId="5" fillId="0" borderId="10" xfId="0" applyNumberFormat="1" applyFont="1" applyBorder="1" applyAlignment="1">
      <alignment horizontal="center" vertical="center"/>
    </xf>
    <xf numFmtId="41" fontId="5" fillId="0" borderId="18" xfId="0" applyNumberFormat="1" applyFont="1" applyBorder="1"/>
    <xf numFmtId="0" fontId="5" fillId="0" borderId="11" xfId="0" applyFont="1" applyBorder="1"/>
    <xf numFmtId="3" fontId="5" fillId="0" borderId="4" xfId="0" applyNumberFormat="1" applyFont="1" applyBorder="1" applyAlignment="1">
      <alignment horizontal="center" vertical="center"/>
    </xf>
    <xf numFmtId="41" fontId="5" fillId="0" borderId="17" xfId="0" applyNumberFormat="1" applyFont="1" applyBorder="1"/>
    <xf numFmtId="41" fontId="5" fillId="0" borderId="17" xfId="0" applyNumberFormat="1" applyFont="1" applyBorder="1" applyAlignment="1">
      <alignment horizontal="center"/>
    </xf>
    <xf numFmtId="3" fontId="5" fillId="0" borderId="0" xfId="0" applyNumberFormat="1" applyFont="1" applyAlignment="1">
      <alignment horizontal="center" vertical="center"/>
    </xf>
    <xf numFmtId="41" fontId="5" fillId="0" borderId="0" xfId="0" applyNumberFormat="1" applyFont="1" applyAlignment="1">
      <alignment horizontal="center"/>
    </xf>
    <xf numFmtId="0" fontId="4" fillId="0" borderId="0" xfId="0" applyFont="1"/>
    <xf numFmtId="0" fontId="4" fillId="0" borderId="4" xfId="0" applyFont="1" applyBorder="1" applyAlignment="1">
      <alignment horizontal="center"/>
    </xf>
    <xf numFmtId="0" fontId="3" fillId="0" borderId="0" xfId="0" applyFont="1"/>
    <xf numFmtId="0" fontId="2" fillId="2" borderId="0" xfId="0" applyFont="1" applyFill="1"/>
    <xf numFmtId="0" fontId="2" fillId="2" borderId="15" xfId="0" applyFont="1" applyFill="1" applyBorder="1"/>
    <xf numFmtId="0" fontId="2" fillId="0" borderId="0" xfId="0" applyFont="1"/>
    <xf numFmtId="2" fontId="2" fillId="2" borderId="16" xfId="0" applyNumberFormat="1" applyFont="1" applyFill="1" applyBorder="1" applyAlignment="1">
      <alignment horizontal="left"/>
    </xf>
    <xf numFmtId="2" fontId="2" fillId="2" borderId="16" xfId="0" applyNumberFormat="1" applyFont="1" applyFill="1" applyBorder="1" applyAlignment="1">
      <alignment horizontal="right"/>
    </xf>
    <xf numFmtId="0" fontId="2" fillId="2" borderId="0" xfId="0" applyFont="1" applyFill="1" applyAlignment="1">
      <alignment vertical="top" wrapText="1"/>
    </xf>
    <xf numFmtId="0" fontId="2" fillId="2" borderId="18" xfId="0" applyFont="1" applyFill="1" applyBorder="1" applyAlignment="1">
      <alignment horizontal="center" wrapText="1"/>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center" wrapText="1"/>
    </xf>
    <xf numFmtId="0" fontId="2" fillId="2" borderId="22" xfId="0" applyFont="1" applyFill="1" applyBorder="1" applyAlignment="1">
      <alignment horizontal="center"/>
    </xf>
    <xf numFmtId="0" fontId="2" fillId="2" borderId="19" xfId="0" applyFont="1" applyFill="1" applyBorder="1" applyAlignment="1">
      <alignment horizontal="center"/>
    </xf>
    <xf numFmtId="0" fontId="2" fillId="2" borderId="17" xfId="0" applyFont="1" applyFill="1" applyBorder="1" applyAlignment="1">
      <alignment horizontal="center"/>
    </xf>
    <xf numFmtId="0" fontId="2" fillId="2" borderId="8" xfId="0" applyFont="1" applyFill="1" applyBorder="1"/>
    <xf numFmtId="3" fontId="2" fillId="2" borderId="18" xfId="0" applyNumberFormat="1" applyFont="1" applyFill="1" applyBorder="1" applyAlignment="1">
      <alignment horizontal="right"/>
    </xf>
    <xf numFmtId="0" fontId="2" fillId="2" borderId="7" xfId="0" applyFont="1" applyFill="1" applyBorder="1"/>
    <xf numFmtId="3" fontId="2" fillId="2" borderId="19" xfId="0" applyNumberFormat="1" applyFont="1" applyFill="1" applyBorder="1" applyAlignment="1">
      <alignment horizontal="right"/>
    </xf>
    <xf numFmtId="0" fontId="2" fillId="2" borderId="11" xfId="0" applyFont="1" applyFill="1" applyBorder="1"/>
    <xf numFmtId="3" fontId="2" fillId="2" borderId="17" xfId="0" applyNumberFormat="1" applyFont="1" applyFill="1" applyBorder="1" applyAlignment="1">
      <alignment horizontal="right"/>
    </xf>
    <xf numFmtId="3" fontId="2" fillId="2" borderId="0" xfId="0" applyNumberFormat="1" applyFont="1" applyFill="1" applyAlignment="1">
      <alignment horizontal="center" vertical="center"/>
    </xf>
    <xf numFmtId="0" fontId="2" fillId="2" borderId="22" xfId="0" applyFont="1" applyFill="1" applyBorder="1"/>
    <xf numFmtId="3" fontId="2" fillId="2" borderId="21" xfId="0" applyNumberFormat="1" applyFont="1" applyFill="1" applyBorder="1" applyAlignment="1">
      <alignment horizontal="center" vertical="center"/>
    </xf>
    <xf numFmtId="3" fontId="2" fillId="2" borderId="20" xfId="0" applyNumberFormat="1" applyFont="1" applyFill="1" applyBorder="1" applyAlignment="1">
      <alignment horizontal="center" vertical="center"/>
    </xf>
    <xf numFmtId="3" fontId="2" fillId="2" borderId="23" xfId="0" applyNumberFormat="1" applyFont="1" applyFill="1" applyBorder="1" applyAlignment="1">
      <alignment horizontal="center" vertical="center"/>
    </xf>
    <xf numFmtId="0" fontId="2" fillId="2" borderId="23" xfId="0" applyFont="1" applyFill="1" applyBorder="1" applyAlignment="1">
      <alignment horizontal="center"/>
    </xf>
    <xf numFmtId="3" fontId="2" fillId="2" borderId="10"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2" borderId="0" xfId="0" applyFont="1" applyFill="1" applyAlignment="1">
      <alignment horizontal="left" vertical="top" wrapText="1"/>
    </xf>
    <xf numFmtId="0" fontId="2" fillId="2" borderId="3" xfId="0" applyFont="1" applyFill="1" applyBorder="1" applyAlignment="1">
      <alignment horizontal="left" vertical="top" wrapText="1"/>
    </xf>
    <xf numFmtId="3" fontId="2" fillId="2" borderId="3" xfId="0" applyNumberFormat="1" applyFont="1" applyFill="1" applyBorder="1" applyAlignment="1">
      <alignment horizontal="center" vertical="center"/>
    </xf>
    <xf numFmtId="3" fontId="2" fillId="2" borderId="19" xfId="0" applyNumberFormat="1" applyFont="1" applyFill="1" applyBorder="1" applyAlignment="1">
      <alignment horizontal="right" vertical="center"/>
    </xf>
    <xf numFmtId="3" fontId="2" fillId="2" borderId="4"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2" fillId="2" borderId="17" xfId="0" applyNumberFormat="1" applyFont="1" applyFill="1" applyBorder="1" applyAlignment="1">
      <alignment horizontal="right" vertical="center"/>
    </xf>
    <xf numFmtId="165" fontId="2" fillId="2" borderId="0" xfId="2" applyNumberFormat="1" applyFont="1" applyFill="1" applyAlignment="1">
      <alignment horizontal="center" vertical="center"/>
    </xf>
    <xf numFmtId="0" fontId="2" fillId="2" borderId="0" xfId="0" applyFont="1" applyFill="1" applyAlignment="1">
      <alignment vertical="center" wrapText="1"/>
    </xf>
    <xf numFmtId="0" fontId="2" fillId="2" borderId="14" xfId="0" applyFont="1" applyFill="1" applyBorder="1" applyAlignment="1">
      <alignment horizontal="right"/>
    </xf>
    <xf numFmtId="0" fontId="2" fillId="2" borderId="13" xfId="0" applyFont="1" applyFill="1" applyBorder="1"/>
    <xf numFmtId="164" fontId="2" fillId="2" borderId="13" xfId="1" applyNumberFormat="1" applyFont="1" applyFill="1" applyBorder="1"/>
    <xf numFmtId="0" fontId="2" fillId="2" borderId="12" xfId="0" applyFont="1" applyFill="1" applyBorder="1"/>
    <xf numFmtId="0" fontId="16" fillId="0" borderId="0" xfId="0" applyFont="1"/>
    <xf numFmtId="0" fontId="2" fillId="0" borderId="0" xfId="0" applyFont="1" applyAlignment="1">
      <alignment horizontal="center"/>
    </xf>
    <xf numFmtId="0" fontId="2" fillId="0" borderId="5" xfId="0" applyFont="1" applyBorder="1"/>
    <xf numFmtId="0" fontId="2" fillId="0" borderId="4" xfId="0" applyFont="1" applyBorder="1"/>
    <xf numFmtId="0" fontId="2" fillId="0" borderId="3" xfId="0" applyFont="1" applyBorder="1" applyAlignment="1">
      <alignment horizontal="right"/>
    </xf>
    <xf numFmtId="165" fontId="2" fillId="0" borderId="0" xfId="2" applyNumberFormat="1" applyFont="1" applyAlignment="1">
      <alignment horizontal="center"/>
    </xf>
    <xf numFmtId="3" fontId="2" fillId="0" borderId="1" xfId="0" applyNumberFormat="1" applyFont="1" applyBorder="1" applyAlignment="1">
      <alignment horizontal="center"/>
    </xf>
    <xf numFmtId="0" fontId="2" fillId="0" borderId="5" xfId="0" applyFont="1" applyBorder="1" applyAlignment="1">
      <alignment horizontal="center"/>
    </xf>
    <xf numFmtId="3" fontId="2" fillId="0" borderId="7" xfId="0" applyNumberFormat="1" applyFont="1" applyBorder="1" applyAlignment="1">
      <alignment horizontal="center"/>
    </xf>
    <xf numFmtId="3" fontId="2" fillId="0" borderId="25" xfId="0" applyNumberFormat="1" applyFont="1" applyBorder="1" applyAlignment="1">
      <alignment horizontal="center"/>
    </xf>
    <xf numFmtId="0" fontId="2" fillId="0" borderId="0" xfId="0" applyFont="1" applyAlignment="1">
      <alignment horizontal="left" vertical="top" wrapText="1"/>
    </xf>
    <xf numFmtId="0" fontId="2" fillId="2" borderId="0" xfId="0" applyFont="1" applyFill="1" applyAlignment="1">
      <alignment vertical="center"/>
    </xf>
    <xf numFmtId="0" fontId="2" fillId="2" borderId="18" xfId="0" applyFont="1" applyFill="1" applyBorder="1" applyAlignment="1">
      <alignment horizontal="center"/>
    </xf>
    <xf numFmtId="3" fontId="2" fillId="2" borderId="8" xfId="0" applyNumberFormat="1" applyFont="1" applyFill="1" applyBorder="1" applyAlignment="1">
      <alignment horizontal="center"/>
    </xf>
    <xf numFmtId="3" fontId="2" fillId="2" borderId="10" xfId="0" applyNumberFormat="1" applyFont="1" applyFill="1" applyBorder="1" applyAlignment="1">
      <alignment horizontal="center"/>
    </xf>
    <xf numFmtId="3" fontId="2" fillId="2" borderId="9"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0" xfId="0" applyNumberFormat="1" applyFont="1" applyFill="1" applyAlignment="1">
      <alignment horizontal="center"/>
    </xf>
    <xf numFmtId="3" fontId="2" fillId="2" borderId="3" xfId="0" applyNumberFormat="1" applyFont="1" applyFill="1" applyBorder="1" applyAlignment="1">
      <alignment horizontal="center"/>
    </xf>
    <xf numFmtId="3" fontId="2" fillId="2" borderId="11"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5" xfId="0" applyNumberFormat="1" applyFont="1" applyFill="1" applyBorder="1" applyAlignment="1">
      <alignment horizontal="center"/>
    </xf>
    <xf numFmtId="0" fontId="6" fillId="2" borderId="0" xfId="0" applyFont="1" applyFill="1"/>
    <xf numFmtId="3" fontId="6" fillId="2" borderId="0" xfId="0" applyNumberFormat="1" applyFont="1" applyFill="1" applyAlignment="1">
      <alignment horizontal="center" vertical="center"/>
    </xf>
    <xf numFmtId="3" fontId="2" fillId="0" borderId="0" xfId="0" applyNumberFormat="1" applyFont="1" applyAlignment="1">
      <alignment horizontal="center"/>
    </xf>
    <xf numFmtId="0" fontId="2" fillId="2" borderId="8" xfId="0" applyFont="1" applyFill="1" applyBorder="1" applyAlignment="1">
      <alignment horizontal="center"/>
    </xf>
    <xf numFmtId="0" fontId="2" fillId="2" borderId="10" xfId="0" applyFont="1" applyFill="1" applyBorder="1" applyAlignment="1">
      <alignment horizontal="center"/>
    </xf>
    <xf numFmtId="0" fontId="2" fillId="2" borderId="9"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6" fillId="2" borderId="0" xfId="0" applyFont="1" applyFill="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0" fontId="6" fillId="0" borderId="0" xfId="0" applyFont="1"/>
    <xf numFmtId="0" fontId="2" fillId="2" borderId="0" xfId="0" applyFont="1" applyFill="1" applyAlignment="1">
      <alignment vertical="top"/>
    </xf>
    <xf numFmtId="0" fontId="6" fillId="2" borderId="0" xfId="0" applyFont="1" applyFill="1" applyAlignment="1">
      <alignment vertical="top"/>
    </xf>
    <xf numFmtId="0" fontId="2" fillId="0" borderId="23"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indent="2"/>
    </xf>
    <xf numFmtId="3" fontId="2" fillId="0" borderId="8" xfId="0" applyNumberFormat="1" applyFont="1" applyBorder="1" applyAlignment="1">
      <alignment horizontal="center"/>
    </xf>
    <xf numFmtId="3" fontId="2" fillId="0" borderId="10" xfId="0" applyNumberFormat="1" applyFont="1" applyBorder="1" applyAlignment="1">
      <alignment horizontal="center"/>
    </xf>
    <xf numFmtId="3" fontId="2" fillId="0" borderId="26" xfId="0" applyNumberFormat="1" applyFont="1" applyBorder="1" applyAlignment="1">
      <alignment horizontal="center"/>
    </xf>
    <xf numFmtId="0" fontId="2" fillId="0" borderId="7" xfId="0" applyFont="1" applyBorder="1" applyAlignment="1">
      <alignment horizontal="center"/>
    </xf>
    <xf numFmtId="3" fontId="2" fillId="0" borderId="27" xfId="0" applyNumberFormat="1" applyFont="1" applyBorder="1" applyAlignment="1">
      <alignment horizontal="center"/>
    </xf>
    <xf numFmtId="0" fontId="2" fillId="0" borderId="11" xfId="0" applyFont="1" applyBorder="1" applyAlignment="1">
      <alignment horizontal="center"/>
    </xf>
    <xf numFmtId="3" fontId="2" fillId="0" borderId="11"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4" borderId="8" xfId="0" applyNumberFormat="1" applyFont="1" applyFill="1" applyBorder="1" applyAlignment="1">
      <alignment horizontal="center"/>
    </xf>
    <xf numFmtId="3" fontId="2" fillId="4" borderId="28" xfId="0" applyNumberFormat="1" applyFont="1" applyFill="1" applyBorder="1" applyAlignment="1">
      <alignment horizontal="center"/>
    </xf>
    <xf numFmtId="3" fontId="2" fillId="5" borderId="9" xfId="0" applyNumberFormat="1" applyFont="1" applyFill="1" applyBorder="1" applyAlignment="1">
      <alignment horizontal="center"/>
    </xf>
    <xf numFmtId="3" fontId="2" fillId="4" borderId="11" xfId="0" applyNumberFormat="1" applyFont="1" applyFill="1" applyBorder="1" applyAlignment="1">
      <alignment horizontal="center"/>
    </xf>
    <xf numFmtId="3" fontId="2" fillId="4" borderId="4" xfId="0" applyNumberFormat="1" applyFont="1" applyFill="1" applyBorder="1" applyAlignment="1">
      <alignment horizontal="center"/>
    </xf>
    <xf numFmtId="3" fontId="2" fillId="5" borderId="5" xfId="0" applyNumberFormat="1" applyFont="1" applyFill="1" applyBorder="1" applyAlignment="1">
      <alignment horizontal="center"/>
    </xf>
    <xf numFmtId="0" fontId="2" fillId="0" borderId="0" xfId="0" applyFont="1" applyAlignment="1">
      <alignment vertical="top" wrapText="1"/>
    </xf>
    <xf numFmtId="0" fontId="17" fillId="0" borderId="0" xfId="0" applyFont="1" applyAlignment="1">
      <alignment vertical="center" wrapText="1" readingOrder="1"/>
    </xf>
    <xf numFmtId="0" fontId="17" fillId="0" borderId="0" xfId="0" applyFont="1" applyAlignment="1">
      <alignment horizontal="left" indent="2" readingOrder="1"/>
    </xf>
    <xf numFmtId="0" fontId="17" fillId="0" borderId="0" xfId="0" applyFont="1" applyAlignment="1">
      <alignment wrapText="1" readingOrder="1"/>
    </xf>
    <xf numFmtId="0" fontId="17" fillId="0" borderId="0" xfId="0" applyFont="1" applyAlignment="1">
      <alignment horizontal="left" vertical="center" indent="2" readingOrder="1"/>
    </xf>
    <xf numFmtId="0" fontId="2" fillId="0" borderId="0" xfId="0" quotePrefix="1" applyFont="1" applyAlignment="1">
      <alignment horizontal="left" indent="2"/>
    </xf>
    <xf numFmtId="0" fontId="4" fillId="0" borderId="0" xfId="0" applyFont="1" applyAlignment="1">
      <alignment horizontal="left" vertical="top" wrapText="1"/>
    </xf>
    <xf numFmtId="0" fontId="5" fillId="0" borderId="0" xfId="0" applyFont="1" applyAlignment="1">
      <alignment horizontal="left" vertical="top" wrapText="1"/>
    </xf>
    <xf numFmtId="0" fontId="11" fillId="0" borderId="0" xfId="0" applyFont="1" applyAlignment="1">
      <alignment horizontal="center" vertical="top"/>
    </xf>
    <xf numFmtId="0" fontId="11" fillId="0" borderId="0" xfId="0" applyFont="1" applyAlignment="1">
      <alignment horizontal="center" vertical="top" wrapText="1"/>
    </xf>
    <xf numFmtId="0" fontId="5" fillId="2" borderId="11"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7" fillId="0" borderId="0" xfId="0" applyFont="1" applyAlignment="1">
      <alignment horizontal="left" vertical="top" wrapText="1"/>
    </xf>
    <xf numFmtId="0" fontId="5" fillId="0" borderId="2" xfId="0" applyFont="1" applyBorder="1" applyAlignment="1">
      <alignment horizontal="center"/>
    </xf>
    <xf numFmtId="0" fontId="5" fillId="0" borderId="6" xfId="0" applyFont="1" applyBorder="1" applyAlignment="1">
      <alignment horizontal="center"/>
    </xf>
    <xf numFmtId="0" fontId="7" fillId="0" borderId="0" xfId="0" applyFont="1" applyAlignment="1">
      <alignment horizontal="left"/>
    </xf>
    <xf numFmtId="0" fontId="7" fillId="0" borderId="3"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3" fillId="0" borderId="0" xfId="0" applyFont="1" applyAlignment="1">
      <alignment horizontal="left" vertical="top" wrapText="1"/>
    </xf>
    <xf numFmtId="0" fontId="4" fillId="2" borderId="8" xfId="0" applyFont="1" applyFill="1" applyBorder="1" applyAlignment="1">
      <alignment horizontal="center" wrapText="1"/>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3" borderId="9" xfId="0" applyFont="1" applyFill="1" applyBorder="1" applyAlignment="1">
      <alignment horizontal="center" wrapText="1"/>
    </xf>
    <xf numFmtId="0" fontId="5" fillId="3" borderId="5" xfId="0" applyFont="1" applyFill="1" applyBorder="1" applyAlignment="1">
      <alignment horizontal="center"/>
    </xf>
    <xf numFmtId="0" fontId="5" fillId="3" borderId="18" xfId="0" applyFont="1" applyFill="1" applyBorder="1" applyAlignment="1">
      <alignment horizontal="center" wrapText="1"/>
    </xf>
    <xf numFmtId="0" fontId="5" fillId="3" borderId="17" xfId="0" applyFont="1" applyFill="1" applyBorder="1" applyAlignment="1">
      <alignment horizontal="center"/>
    </xf>
    <xf numFmtId="0" fontId="5" fillId="3" borderId="8" xfId="0" applyFont="1" applyFill="1" applyBorder="1" applyAlignment="1">
      <alignment horizontal="center" wrapText="1"/>
    </xf>
    <xf numFmtId="0" fontId="5" fillId="3" borderId="11" xfId="0" applyFont="1" applyFill="1" applyBorder="1" applyAlignment="1">
      <alignment horizontal="center"/>
    </xf>
    <xf numFmtId="0" fontId="5" fillId="2" borderId="8" xfId="0" applyFont="1" applyFill="1" applyBorder="1" applyAlignment="1">
      <alignment horizontal="center"/>
    </xf>
    <xf numFmtId="0" fontId="5" fillId="2" borderId="8" xfId="0" applyFont="1" applyFill="1" applyBorder="1" applyAlignment="1">
      <alignment horizontal="left"/>
    </xf>
    <xf numFmtId="0" fontId="5" fillId="2" borderId="10" xfId="0" applyFont="1" applyFill="1" applyBorder="1" applyAlignment="1">
      <alignment horizontal="left"/>
    </xf>
    <xf numFmtId="0" fontId="5" fillId="2" borderId="9" xfId="0" applyFont="1" applyFill="1" applyBorder="1" applyAlignment="1">
      <alignment horizontal="left"/>
    </xf>
    <xf numFmtId="0" fontId="5" fillId="3" borderId="9" xfId="0" applyFont="1" applyFill="1" applyBorder="1" applyAlignment="1">
      <alignment horizontal="center"/>
    </xf>
    <xf numFmtId="0" fontId="5" fillId="3" borderId="17" xfId="0" applyFont="1" applyFill="1" applyBorder="1" applyAlignment="1">
      <alignment horizontal="center" wrapText="1"/>
    </xf>
    <xf numFmtId="0" fontId="5" fillId="2" borderId="0" xfId="0" applyFont="1" applyFill="1" applyAlignment="1">
      <alignment horizontal="left" vertical="top" wrapText="1"/>
    </xf>
    <xf numFmtId="0" fontId="5" fillId="2" borderId="22" xfId="0" applyFont="1" applyFill="1" applyBorder="1" applyAlignment="1">
      <alignment horizontal="center"/>
    </xf>
    <xf numFmtId="0" fontId="5" fillId="2" borderId="21" xfId="0" applyFont="1" applyFill="1" applyBorder="1" applyAlignment="1">
      <alignment horizontal="center"/>
    </xf>
    <xf numFmtId="0" fontId="5" fillId="2" borderId="20" xfId="0" applyFont="1" applyFill="1" applyBorder="1" applyAlignment="1">
      <alignment horizontal="center"/>
    </xf>
    <xf numFmtId="0" fontId="5" fillId="0" borderId="0" xfId="0" applyFont="1" applyAlignment="1">
      <alignment horizontal="left" vertical="top"/>
    </xf>
    <xf numFmtId="0" fontId="2" fillId="0" borderId="2" xfId="0" applyFont="1" applyBorder="1" applyAlignment="1">
      <alignment horizontal="center"/>
    </xf>
    <xf numFmtId="0" fontId="2" fillId="0" borderId="24"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6"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3" borderId="9" xfId="0" applyFont="1" applyFill="1" applyBorder="1" applyAlignment="1">
      <alignment horizontal="center" wrapText="1"/>
    </xf>
    <xf numFmtId="0" fontId="2" fillId="3" borderId="3" xfId="0" applyFont="1" applyFill="1" applyBorder="1" applyAlignment="1">
      <alignment horizontal="center" wrapText="1"/>
    </xf>
    <xf numFmtId="0" fontId="2" fillId="3" borderId="5" xfId="0" applyFont="1" applyFill="1" applyBorder="1" applyAlignment="1">
      <alignment horizontal="center" wrapText="1"/>
    </xf>
    <xf numFmtId="0" fontId="2" fillId="2" borderId="22" xfId="0" applyFont="1" applyFill="1" applyBorder="1" applyAlignment="1">
      <alignment horizontal="center"/>
    </xf>
    <xf numFmtId="0" fontId="2" fillId="3" borderId="18" xfId="0" applyFont="1" applyFill="1" applyBorder="1" applyAlignment="1">
      <alignment horizontal="center" wrapText="1"/>
    </xf>
    <xf numFmtId="0" fontId="2" fillId="3" borderId="19" xfId="0" applyFont="1" applyFill="1" applyBorder="1" applyAlignment="1">
      <alignment horizontal="center" wrapText="1"/>
    </xf>
    <xf numFmtId="0" fontId="2" fillId="3" borderId="17" xfId="0" applyFont="1" applyFill="1" applyBorder="1" applyAlignment="1">
      <alignment horizontal="center" wrapText="1"/>
    </xf>
    <xf numFmtId="0" fontId="11" fillId="0" borderId="0" xfId="0" applyFont="1" applyAlignment="1">
      <alignment horizontal="center"/>
    </xf>
    <xf numFmtId="0" fontId="2" fillId="0" borderId="22" xfId="0" applyFont="1" applyBorder="1" applyAlignment="1">
      <alignment horizontal="center"/>
    </xf>
    <xf numFmtId="0" fontId="2" fillId="0" borderId="21" xfId="0" applyFont="1" applyBorder="1" applyAlignment="1">
      <alignment horizontal="center"/>
    </xf>
    <xf numFmtId="0" fontId="2" fillId="0" borderId="20" xfId="0" applyFont="1" applyBorder="1" applyAlignment="1">
      <alignment horizontal="center"/>
    </xf>
    <xf numFmtId="0" fontId="2" fillId="0" borderId="0" xfId="0" applyFont="1" applyAlignment="1">
      <alignment horizontal="left" wrapText="1" indent="2"/>
    </xf>
    <xf numFmtId="0" fontId="2" fillId="0" borderId="0" xfId="0" applyFont="1" applyAlignment="1">
      <alignment horizontal="left" vertical="top" wrapText="1" indent="2"/>
    </xf>
    <xf numFmtId="0" fontId="2" fillId="0" borderId="0" xfId="0" applyFont="1" applyAlignment="1">
      <alignment horizontal="left" vertical="top" wrapText="1" inden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211667</xdr:colOff>
      <xdr:row>86</xdr:row>
      <xdr:rowOff>179917</xdr:rowOff>
    </xdr:from>
    <xdr:ext cx="2663614" cy="26443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C7503F8-1A3F-C047-989A-8F114CE7748F}"/>
                </a:ext>
              </a:extLst>
            </xdr:cNvPr>
            <xdr:cNvSpPr txBox="1"/>
          </xdr:nvSpPr>
          <xdr:spPr>
            <a:xfrm>
              <a:off x="1037167" y="17655117"/>
              <a:ext cx="2663614"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𝑆𝑢𝑟𝑝𝑙𝑢𝑠</m:t>
                    </m:r>
                    <m:r>
                      <a:rPr lang="en-US" sz="1100" b="0" i="1">
                        <a:latin typeface="Cambria Math" panose="02040503050406030204" pitchFamily="18" charset="0"/>
                      </a:rPr>
                      <m:t>=</m:t>
                    </m:r>
                    <m:r>
                      <a:rPr lang="en-US" sz="1100" b="0" i="1">
                        <a:latin typeface="Cambria Math" panose="02040503050406030204" pitchFamily="18" charset="0"/>
                      </a:rPr>
                      <m:t>𝐴𝑑𝑚𝑖𝑡𝑡𝑒𝑑</m:t>
                    </m:r>
                    <m:r>
                      <a:rPr lang="en-US" sz="1100" b="0" i="1">
                        <a:latin typeface="Cambria Math" panose="02040503050406030204" pitchFamily="18" charset="0"/>
                      </a:rPr>
                      <m:t> </m:t>
                    </m:r>
                    <m:r>
                      <a:rPr lang="en-US" sz="1100" b="0" i="1">
                        <a:latin typeface="Cambria Math" panose="02040503050406030204" pitchFamily="18" charset="0"/>
                      </a:rPr>
                      <m:t>𝐴𝑠𝑠𝑒𝑡𝑠</m:t>
                    </m:r>
                    <m:r>
                      <a:rPr lang="en-US" sz="1100" b="0" i="1">
                        <a:latin typeface="Cambria Math" panose="02040503050406030204" pitchFamily="18" charset="0"/>
                      </a:rPr>
                      <m:t>−</m:t>
                    </m:r>
                    <m:r>
                      <a:rPr lang="en-US" sz="1100" b="0" i="1">
                        <a:latin typeface="Cambria Math" panose="02040503050406030204" pitchFamily="18" charset="0"/>
                      </a:rPr>
                      <m:t>𝐿𝑖𝑎𝑏𝑖𝑙𝑖𝑡𝑖𝑒𝑠</m:t>
                    </m:r>
                  </m:oMath>
                </m:oMathPara>
              </a14:m>
              <a:endParaRPr lang="en-US" sz="1100"/>
            </a:p>
          </xdr:txBody>
        </xdr:sp>
      </mc:Choice>
      <mc:Fallback xmlns="">
        <xdr:sp macro="" textlink="">
          <xdr:nvSpPr>
            <xdr:cNvPr id="2" name="TextBox 1">
              <a:extLst>
                <a:ext uri="{FF2B5EF4-FFF2-40B4-BE49-F238E27FC236}">
                  <a16:creationId xmlns:a16="http://schemas.microsoft.com/office/drawing/2014/main" id="{8C7503F8-1A3F-C047-989A-8F114CE7748F}"/>
                </a:ext>
              </a:extLst>
            </xdr:cNvPr>
            <xdr:cNvSpPr txBox="1"/>
          </xdr:nvSpPr>
          <xdr:spPr>
            <a:xfrm>
              <a:off x="1037167" y="17655117"/>
              <a:ext cx="2663614"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𝑆𝑢𝑟𝑝𝑙𝑢𝑠=𝐴𝑑𝑚𝑖𝑡𝑡𝑒𝑑 𝐴𝑠𝑠𝑒𝑡𝑠−𝐿𝑖𝑎𝑏𝑖𝑙𝑖𝑡𝑖𝑒𝑠</a:t>
              </a:r>
              <a:endParaRPr lang="en-US" sz="1100"/>
            </a:p>
          </xdr:txBody>
        </xdr:sp>
      </mc:Fallback>
    </mc:AlternateContent>
    <xdr:clientData/>
  </xdr:oneCellAnchor>
  <xdr:oneCellAnchor>
    <xdr:from>
      <xdr:col>1</xdr:col>
      <xdr:colOff>169334</xdr:colOff>
      <xdr:row>63</xdr:row>
      <xdr:rowOff>158749</xdr:rowOff>
    </xdr:from>
    <xdr:ext cx="4363887" cy="26443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CA09EF3-25AD-C34F-9A1F-4CE67B28633B}"/>
                </a:ext>
              </a:extLst>
            </xdr:cNvPr>
            <xdr:cNvSpPr txBox="1"/>
          </xdr:nvSpPr>
          <xdr:spPr>
            <a:xfrm>
              <a:off x="994834" y="12960349"/>
              <a:ext cx="4363887"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𝐿𝑜𝑠𝑠</m:t>
                    </m:r>
                    <m:r>
                      <a:rPr lang="en-US" sz="1100" b="0" i="1">
                        <a:latin typeface="Cambria Math" panose="02040503050406030204" pitchFamily="18" charset="0"/>
                      </a:rPr>
                      <m:t> </m:t>
                    </m:r>
                    <m:r>
                      <a:rPr lang="en-US" sz="1100" b="0" i="1">
                        <a:latin typeface="Cambria Math" panose="02040503050406030204" pitchFamily="18" charset="0"/>
                      </a:rPr>
                      <m:t>𝑈𝑛𝑝𝑎𝑖𝑑</m:t>
                    </m:r>
                    <m:r>
                      <a:rPr lang="en-US" sz="1100" b="0" i="1">
                        <a:latin typeface="Cambria Math" panose="02040503050406030204" pitchFamily="18" charset="0"/>
                      </a:rPr>
                      <m:t>=</m:t>
                    </m:r>
                    <m:r>
                      <a:rPr lang="en-US" sz="1100" b="0" i="1">
                        <a:latin typeface="Cambria Math" panose="02040503050406030204" pitchFamily="18" charset="0"/>
                      </a:rPr>
                      <m:t>𝐿𝑜𝑠𝑠</m:t>
                    </m:r>
                    <m:r>
                      <a:rPr lang="en-US" sz="1100" b="0" i="1">
                        <a:latin typeface="Cambria Math" panose="02040503050406030204" pitchFamily="18" charset="0"/>
                      </a:rPr>
                      <m:t> </m:t>
                    </m:r>
                    <m:r>
                      <a:rPr lang="en-US" sz="1100" b="0" i="1">
                        <a:latin typeface="Cambria Math" panose="02040503050406030204" pitchFamily="18" charset="0"/>
                      </a:rPr>
                      <m:t>𝑈𝑛𝑝𝑎𝑖𝑑</m:t>
                    </m:r>
                    <m:r>
                      <a:rPr lang="en-US" sz="1100" b="0" i="1">
                        <a:latin typeface="Cambria Math" panose="02040503050406030204" pitchFamily="18" charset="0"/>
                      </a:rPr>
                      <m:t> </m:t>
                    </m:r>
                    <m:r>
                      <a:rPr lang="en-US" sz="1100" b="0" i="1">
                        <a:latin typeface="Cambria Math" panose="02040503050406030204" pitchFamily="18" charset="0"/>
                      </a:rPr>
                      <m:t>𝐶𝑎𝑠𝑒</m:t>
                    </m:r>
                    <m:r>
                      <a:rPr lang="en-US" sz="1100" b="0" i="1">
                        <a:latin typeface="Cambria Math" panose="02040503050406030204" pitchFamily="18" charset="0"/>
                      </a:rPr>
                      <m:t> </m:t>
                    </m:r>
                    <m:r>
                      <a:rPr lang="en-US" sz="1100" b="0" i="1">
                        <a:latin typeface="Cambria Math" panose="02040503050406030204" pitchFamily="18" charset="0"/>
                      </a:rPr>
                      <m:t>𝐵𝑎𝑠𝑖𝑠</m:t>
                    </m:r>
                    <m:r>
                      <a:rPr lang="en-US" sz="1100" b="0" i="1">
                        <a:latin typeface="Cambria Math" panose="02040503050406030204" pitchFamily="18" charset="0"/>
                      </a:rPr>
                      <m:t>+</m:t>
                    </m:r>
                    <m:r>
                      <a:rPr lang="en-US" sz="1100" b="0" i="1">
                        <a:latin typeface="Cambria Math" panose="02040503050406030204" pitchFamily="18" charset="0"/>
                      </a:rPr>
                      <m:t>𝐿𝑜𝑠𝑠</m:t>
                    </m:r>
                    <m:r>
                      <a:rPr lang="en-US" sz="1100" b="0" i="1">
                        <a:latin typeface="Cambria Math" panose="02040503050406030204" pitchFamily="18" charset="0"/>
                      </a:rPr>
                      <m:t> </m:t>
                    </m:r>
                    <m:r>
                      <a:rPr lang="en-US" sz="1100" b="0" i="1">
                        <a:latin typeface="Cambria Math" panose="02040503050406030204" pitchFamily="18" charset="0"/>
                      </a:rPr>
                      <m:t>𝑈𝑛𝑝𝑎𝑖𝑑</m:t>
                    </m:r>
                    <m:r>
                      <a:rPr lang="en-US" sz="1100" b="0" i="1">
                        <a:latin typeface="Cambria Math" panose="02040503050406030204" pitchFamily="18" charset="0"/>
                      </a:rPr>
                      <m:t> </m:t>
                    </m:r>
                    <m:r>
                      <a:rPr lang="en-US" sz="1100" b="0" i="1">
                        <a:latin typeface="Cambria Math" panose="02040503050406030204" pitchFamily="18" charset="0"/>
                      </a:rPr>
                      <m:t>𝐵𝑢𝑙𝑘</m:t>
                    </m:r>
                    <m:r>
                      <a:rPr lang="en-US" sz="1100" b="0" i="1">
                        <a:latin typeface="Cambria Math" panose="02040503050406030204" pitchFamily="18" charset="0"/>
                      </a:rPr>
                      <m:t> &amp; </m:t>
                    </m:r>
                    <m:r>
                      <a:rPr lang="en-US" sz="1100" b="0" i="1">
                        <a:latin typeface="Cambria Math" panose="02040503050406030204" pitchFamily="18" charset="0"/>
                      </a:rPr>
                      <m:t>𝐼𝐵𝑁𝑅</m:t>
                    </m:r>
                  </m:oMath>
                </m:oMathPara>
              </a14:m>
              <a:endParaRPr lang="en-US" sz="1100"/>
            </a:p>
          </xdr:txBody>
        </xdr:sp>
      </mc:Choice>
      <mc:Fallback xmlns="">
        <xdr:sp macro="" textlink="">
          <xdr:nvSpPr>
            <xdr:cNvPr id="3" name="TextBox 2">
              <a:extLst>
                <a:ext uri="{FF2B5EF4-FFF2-40B4-BE49-F238E27FC236}">
                  <a16:creationId xmlns:a16="http://schemas.microsoft.com/office/drawing/2014/main" id="{FCA09EF3-25AD-C34F-9A1F-4CE67B28633B}"/>
                </a:ext>
              </a:extLst>
            </xdr:cNvPr>
            <xdr:cNvSpPr txBox="1"/>
          </xdr:nvSpPr>
          <xdr:spPr>
            <a:xfrm>
              <a:off x="994834" y="12960349"/>
              <a:ext cx="4363887"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𝐿𝑜𝑠𝑠 𝑈𝑛𝑝𝑎𝑖𝑑=𝐿𝑜𝑠𝑠 𝑈𝑛𝑝𝑎𝑖𝑑 𝐶𝑎𝑠𝑒 𝐵𝑎𝑠𝑖𝑠+𝐿𝑜𝑠𝑠 𝑈𝑛𝑝𝑎𝑖𝑑 𝐵𝑢𝑙𝑘 &amp; 𝐼𝐵𝑁𝑅</a:t>
              </a:r>
              <a:endParaRPr lang="en-US" sz="1100"/>
            </a:p>
          </xdr:txBody>
        </xdr:sp>
      </mc:Fallback>
    </mc:AlternateContent>
    <xdr:clientData/>
  </xdr:oneCellAnchor>
  <xdr:oneCellAnchor>
    <xdr:from>
      <xdr:col>1</xdr:col>
      <xdr:colOff>179917</xdr:colOff>
      <xdr:row>65</xdr:row>
      <xdr:rowOff>158751</xdr:rowOff>
    </xdr:from>
    <xdr:ext cx="5268365" cy="26443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C8EDD2A7-2B17-D04F-83E2-99904529E80A}"/>
                </a:ext>
              </a:extLst>
            </xdr:cNvPr>
            <xdr:cNvSpPr txBox="1"/>
          </xdr:nvSpPr>
          <xdr:spPr>
            <a:xfrm>
              <a:off x="1005417" y="13366751"/>
              <a:ext cx="5268365"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𝐿𝐴𝐸</m:t>
                    </m:r>
                    <m:r>
                      <a:rPr lang="en-US" sz="1100" b="0" i="1">
                        <a:latin typeface="Cambria Math" panose="02040503050406030204" pitchFamily="18" charset="0"/>
                      </a:rPr>
                      <m:t> </m:t>
                    </m:r>
                    <m:r>
                      <a:rPr lang="en-US" sz="1100" b="0" i="1">
                        <a:latin typeface="Cambria Math" panose="02040503050406030204" pitchFamily="18" charset="0"/>
                      </a:rPr>
                      <m:t>𝑈𝑛𝑝𝑎𝑖𝑑</m:t>
                    </m:r>
                    <m:r>
                      <a:rPr lang="en-US" sz="1100" b="0" i="1">
                        <a:latin typeface="Cambria Math" panose="02040503050406030204" pitchFamily="18" charset="0"/>
                      </a:rPr>
                      <m:t>=</m:t>
                    </m:r>
                    <m:r>
                      <a:rPr lang="en-US" sz="1100" b="0" i="1">
                        <a:latin typeface="Cambria Math" panose="02040503050406030204" pitchFamily="18" charset="0"/>
                      </a:rPr>
                      <m:t>𝐷𝐶𝐶</m:t>
                    </m:r>
                    <m:r>
                      <a:rPr lang="en-US" sz="1100" b="0" i="1">
                        <a:latin typeface="Cambria Math" panose="02040503050406030204" pitchFamily="18" charset="0"/>
                      </a:rPr>
                      <m:t> </m:t>
                    </m:r>
                    <m:r>
                      <a:rPr lang="en-US" sz="1100" b="0" i="1">
                        <a:latin typeface="Cambria Math" panose="02040503050406030204" pitchFamily="18" charset="0"/>
                      </a:rPr>
                      <m:t>𝑈𝑛𝑝𝑎𝑖𝑑</m:t>
                    </m:r>
                    <m:r>
                      <a:rPr lang="en-US" sz="1100" b="0" i="1">
                        <a:latin typeface="Cambria Math" panose="02040503050406030204" pitchFamily="18" charset="0"/>
                      </a:rPr>
                      <m:t> </m:t>
                    </m:r>
                    <m:r>
                      <a:rPr lang="en-US" sz="1100" b="0" i="1">
                        <a:latin typeface="Cambria Math" panose="02040503050406030204" pitchFamily="18" charset="0"/>
                      </a:rPr>
                      <m:t>𝐶𝑎𝑠𝑒</m:t>
                    </m:r>
                    <m:r>
                      <a:rPr lang="en-US" sz="1100" b="0" i="1">
                        <a:latin typeface="Cambria Math" panose="02040503050406030204" pitchFamily="18" charset="0"/>
                      </a:rPr>
                      <m:t> </m:t>
                    </m:r>
                    <m:r>
                      <a:rPr lang="en-US" sz="1100" b="0" i="1">
                        <a:latin typeface="Cambria Math" panose="02040503050406030204" pitchFamily="18" charset="0"/>
                      </a:rPr>
                      <m:t>𝐵𝑎𝑠𝑖𝑠</m:t>
                    </m:r>
                    <m:r>
                      <a:rPr lang="en-US" sz="1100" b="0" i="1">
                        <a:latin typeface="Cambria Math" panose="02040503050406030204" pitchFamily="18" charset="0"/>
                      </a:rPr>
                      <m:t>+</m:t>
                    </m:r>
                    <m:r>
                      <a:rPr lang="en-US" sz="1100" b="0" i="1">
                        <a:latin typeface="Cambria Math" panose="02040503050406030204" pitchFamily="18" charset="0"/>
                      </a:rPr>
                      <m:t>𝐷𝐶𝐶</m:t>
                    </m:r>
                    <m:r>
                      <a:rPr lang="en-US" sz="1100" b="0" i="1">
                        <a:latin typeface="Cambria Math" panose="02040503050406030204" pitchFamily="18" charset="0"/>
                      </a:rPr>
                      <m:t> </m:t>
                    </m:r>
                    <m:r>
                      <a:rPr lang="en-US" sz="1100" b="0" i="1">
                        <a:latin typeface="Cambria Math" panose="02040503050406030204" pitchFamily="18" charset="0"/>
                      </a:rPr>
                      <m:t>𝑈𝑛𝑝𝑎𝑖𝑑</m:t>
                    </m:r>
                    <m:r>
                      <a:rPr lang="en-US" sz="1100" b="0" i="1">
                        <a:latin typeface="Cambria Math" panose="02040503050406030204" pitchFamily="18" charset="0"/>
                      </a:rPr>
                      <m:t> </m:t>
                    </m:r>
                    <m:r>
                      <a:rPr lang="en-US" sz="1100" b="0" i="1">
                        <a:latin typeface="Cambria Math" panose="02040503050406030204" pitchFamily="18" charset="0"/>
                      </a:rPr>
                      <m:t>𝐵𝑢𝑙𝑘</m:t>
                    </m:r>
                    <m:r>
                      <a:rPr lang="en-US" sz="1100" b="0" i="1">
                        <a:latin typeface="Cambria Math" panose="02040503050406030204" pitchFamily="18" charset="0"/>
                      </a:rPr>
                      <m:t> &amp; </m:t>
                    </m:r>
                    <m:r>
                      <a:rPr lang="en-US" sz="1100" b="0" i="1">
                        <a:latin typeface="Cambria Math" panose="02040503050406030204" pitchFamily="18" charset="0"/>
                      </a:rPr>
                      <m:t>𝐼𝐵𝑁𝑅</m:t>
                    </m:r>
                    <m:r>
                      <a:rPr lang="en-US" sz="1100" b="0" i="1">
                        <a:latin typeface="Cambria Math" panose="02040503050406030204" pitchFamily="18" charset="0"/>
                      </a:rPr>
                      <m:t>+</m:t>
                    </m:r>
                    <m:r>
                      <a:rPr lang="en-US" sz="1100" b="0" i="1">
                        <a:latin typeface="Cambria Math" panose="02040503050406030204" pitchFamily="18" charset="0"/>
                      </a:rPr>
                      <m:t>𝐴</m:t>
                    </m:r>
                    <m:r>
                      <a:rPr lang="en-US" sz="1100" b="0" i="1">
                        <a:latin typeface="Cambria Math" panose="02040503050406030204" pitchFamily="18" charset="0"/>
                      </a:rPr>
                      <m:t>&amp;</m:t>
                    </m:r>
                    <m:r>
                      <a:rPr lang="en-US" sz="1100" b="0" i="1">
                        <a:latin typeface="Cambria Math" panose="02040503050406030204" pitchFamily="18" charset="0"/>
                      </a:rPr>
                      <m:t>𝑂</m:t>
                    </m:r>
                    <m:r>
                      <a:rPr lang="en-US" sz="1100" b="0" i="1">
                        <a:latin typeface="Cambria Math" panose="02040503050406030204" pitchFamily="18" charset="0"/>
                      </a:rPr>
                      <m:t> </m:t>
                    </m:r>
                    <m:r>
                      <a:rPr lang="en-US" sz="1100" b="0" i="1">
                        <a:latin typeface="Cambria Math" panose="02040503050406030204" pitchFamily="18" charset="0"/>
                      </a:rPr>
                      <m:t>𝑈𝑛𝑝𝑎𝑖𝑑</m:t>
                    </m:r>
                  </m:oMath>
                </m:oMathPara>
              </a14:m>
              <a:endParaRPr lang="en-US" sz="1100"/>
            </a:p>
          </xdr:txBody>
        </xdr:sp>
      </mc:Choice>
      <mc:Fallback xmlns="">
        <xdr:sp macro="" textlink="">
          <xdr:nvSpPr>
            <xdr:cNvPr id="4" name="TextBox 3">
              <a:extLst>
                <a:ext uri="{FF2B5EF4-FFF2-40B4-BE49-F238E27FC236}">
                  <a16:creationId xmlns:a16="http://schemas.microsoft.com/office/drawing/2014/main" id="{C8EDD2A7-2B17-D04F-83E2-99904529E80A}"/>
                </a:ext>
              </a:extLst>
            </xdr:cNvPr>
            <xdr:cNvSpPr txBox="1"/>
          </xdr:nvSpPr>
          <xdr:spPr>
            <a:xfrm>
              <a:off x="1005417" y="13366751"/>
              <a:ext cx="5268365"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𝐿𝐴𝐸 𝑈𝑛𝑝𝑎𝑖𝑑=𝐷𝐶𝐶 𝑈𝑛𝑝𝑎𝑖𝑑 𝐶𝑎𝑠𝑒 𝐵𝑎𝑠𝑖𝑠+𝐷𝐶𝐶 𝑈𝑛𝑝𝑎𝑖𝑑 𝐵𝑢𝑙𝑘 &amp; 𝐼𝐵𝑁𝑅+𝐴&amp;𝑂 𝑈𝑛𝑝𝑎𝑖𝑑</a:t>
              </a:r>
              <a:endParaRPr lang="en-US" sz="1100"/>
            </a:p>
          </xdr:txBody>
        </xdr:sp>
      </mc:Fallback>
    </mc:AlternateContent>
    <xdr:clientData/>
  </xdr:oneCellAnchor>
  <xdr:oneCellAnchor>
    <xdr:from>
      <xdr:col>1</xdr:col>
      <xdr:colOff>190500</xdr:colOff>
      <xdr:row>61</xdr:row>
      <xdr:rowOff>127000</xdr:rowOff>
    </xdr:from>
    <xdr:ext cx="2433358" cy="280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622D2910-A97B-0A42-8B77-D678EE67F297}"/>
                </a:ext>
              </a:extLst>
            </xdr:cNvPr>
            <xdr:cNvSpPr txBox="1"/>
          </xdr:nvSpPr>
          <xdr:spPr>
            <a:xfrm>
              <a:off x="1016000" y="12522200"/>
              <a:ext cx="2433358" cy="2802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200" b="0" i="1">
                        <a:solidFill>
                          <a:schemeClr val="tx1"/>
                        </a:solidFill>
                        <a:effectLst/>
                        <a:latin typeface="Cambria Math" panose="02040503050406030204" pitchFamily="18" charset="0"/>
                        <a:ea typeface="+mn-ea"/>
                        <a:cs typeface="+mn-cs"/>
                      </a:rPr>
                      <m:t>𝑁𝑒𝑡</m:t>
                    </m:r>
                    <m:r>
                      <a:rPr lang="en-US" sz="1200" i="1">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𝐷𝑖𝑟𝑒𝑐𝑡</m:t>
                    </m:r>
                    <m:r>
                      <a:rPr lang="en-US" sz="1200" b="0" i="1">
                        <a:solidFill>
                          <a:schemeClr val="tx1"/>
                        </a:solidFill>
                        <a:effectLst/>
                        <a:latin typeface="Cambria Math" panose="02040503050406030204" pitchFamily="18" charset="0"/>
                        <a:ea typeface="+mn-ea"/>
                        <a:cs typeface="+mn-cs"/>
                      </a:rPr>
                      <m:t> &amp; </m:t>
                    </m:r>
                    <m:r>
                      <a:rPr lang="en-US" sz="1200" b="0" i="1">
                        <a:solidFill>
                          <a:schemeClr val="tx1"/>
                        </a:solidFill>
                        <a:effectLst/>
                        <a:latin typeface="Cambria Math" panose="02040503050406030204" pitchFamily="18" charset="0"/>
                        <a:ea typeface="+mn-ea"/>
                        <a:cs typeface="+mn-cs"/>
                      </a:rPr>
                      <m:t>𝐴𝑠𝑠𝑢𝑚𝑒𝑑</m:t>
                    </m:r>
                    <m:r>
                      <a:rPr lang="en-US" sz="1200" b="0" i="1">
                        <a:solidFill>
                          <a:schemeClr val="tx1"/>
                        </a:solidFill>
                        <a:effectLst/>
                        <a:latin typeface="Cambria Math" panose="02040503050406030204" pitchFamily="18" charset="0"/>
                        <a:ea typeface="+mn-ea"/>
                        <a:cs typeface="+mn-cs"/>
                      </a:rPr>
                      <m:t>−</m:t>
                    </m:r>
                    <m:r>
                      <a:rPr lang="en-US" sz="1200" b="0" i="1">
                        <a:solidFill>
                          <a:schemeClr val="tx1"/>
                        </a:solidFill>
                        <a:effectLst/>
                        <a:latin typeface="Cambria Math" panose="02040503050406030204" pitchFamily="18" charset="0"/>
                        <a:ea typeface="+mn-ea"/>
                        <a:cs typeface="+mn-cs"/>
                      </a:rPr>
                      <m:t>𝐶𝑒𝑑𝑒𝑑</m:t>
                    </m:r>
                  </m:oMath>
                </m:oMathPara>
              </a14:m>
              <a:endParaRPr lang="en-US" sz="1200" i="1"/>
            </a:p>
          </xdr:txBody>
        </xdr:sp>
      </mc:Choice>
      <mc:Fallback xmlns="">
        <xdr:sp macro="" textlink="">
          <xdr:nvSpPr>
            <xdr:cNvPr id="5" name="TextBox 4">
              <a:extLst>
                <a:ext uri="{FF2B5EF4-FFF2-40B4-BE49-F238E27FC236}">
                  <a16:creationId xmlns:a16="http://schemas.microsoft.com/office/drawing/2014/main" id="{622D2910-A97B-0A42-8B77-D678EE67F297}"/>
                </a:ext>
              </a:extLst>
            </xdr:cNvPr>
            <xdr:cNvSpPr txBox="1"/>
          </xdr:nvSpPr>
          <xdr:spPr>
            <a:xfrm>
              <a:off x="1016000" y="12522200"/>
              <a:ext cx="2433358" cy="2802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200" b="0" i="0">
                  <a:solidFill>
                    <a:schemeClr val="tx1"/>
                  </a:solidFill>
                  <a:effectLst/>
                  <a:latin typeface="Cambria Math" panose="02040503050406030204" pitchFamily="18" charset="0"/>
                  <a:ea typeface="+mn-ea"/>
                  <a:cs typeface="+mn-cs"/>
                </a:rPr>
                <a:t>𝑁𝑒𝑡</a:t>
              </a:r>
              <a:r>
                <a:rPr lang="en-US" sz="1200" i="0">
                  <a:solidFill>
                    <a:schemeClr val="tx1"/>
                  </a:solidFill>
                  <a:effectLst/>
                  <a:latin typeface="Cambria Math" panose="02040503050406030204" pitchFamily="18" charset="0"/>
                  <a:ea typeface="+mn-ea"/>
                  <a:cs typeface="+mn-cs"/>
                </a:rPr>
                <a:t>=𝐷𝑖𝑟𝑒𝑐𝑡</a:t>
              </a:r>
              <a:r>
                <a:rPr lang="en-US" sz="1200" b="0" i="0">
                  <a:solidFill>
                    <a:schemeClr val="tx1"/>
                  </a:solidFill>
                  <a:effectLst/>
                  <a:latin typeface="Cambria Math" panose="02040503050406030204" pitchFamily="18" charset="0"/>
                  <a:ea typeface="+mn-ea"/>
                  <a:cs typeface="+mn-cs"/>
                </a:rPr>
                <a:t> &amp; 𝐴𝑠𝑠𝑢𝑚𝑒𝑑−𝐶𝑒𝑑𝑒𝑑</a:t>
              </a:r>
              <a:endParaRPr lang="en-US" sz="12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201084</xdr:colOff>
      <xdr:row>42</xdr:row>
      <xdr:rowOff>105834</xdr:rowOff>
    </xdr:from>
    <xdr:ext cx="5516831" cy="26443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0B6C253-2986-0A46-BD1A-68248394C9A2}"/>
                </a:ext>
              </a:extLst>
            </xdr:cNvPr>
            <xdr:cNvSpPr txBox="1"/>
          </xdr:nvSpPr>
          <xdr:spPr>
            <a:xfrm>
              <a:off x="1026584" y="8640234"/>
              <a:ext cx="5516831"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𝑈</m:t>
                    </m:r>
                    <m:r>
                      <a:rPr lang="en-US" sz="1100" i="1">
                        <a:solidFill>
                          <a:schemeClr val="tx1"/>
                        </a:solidFill>
                        <a:effectLst/>
                        <a:latin typeface="Cambria Math" panose="02040503050406030204" pitchFamily="18" charset="0"/>
                        <a:ea typeface="+mn-ea"/>
                        <a:cs typeface="+mn-cs"/>
                      </a:rPr>
                      <m:t>𝑊</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𝐼𝑛𝑐𝑜𝑚𝑒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𝐸𝑎𝑟𝑛𝑒𝑑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𝑃𝑟𝑒𝑚</m:t>
                    </m:r>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𝐿𝑜𝑠𝑠</m:t>
                    </m:r>
                    <m:r>
                      <a:rPr lang="en-US" sz="1100" i="1">
                        <a:solidFill>
                          <a:schemeClr val="tx1"/>
                        </a:solidFill>
                        <a:effectLst/>
                        <a:latin typeface="Cambria Math" panose="02040503050406030204" pitchFamily="18" charset="0"/>
                        <a:ea typeface="+mn-ea"/>
                        <a:cs typeface="+mn-cs"/>
                      </a:rPr>
                      <m:t> &amp; </m:t>
                    </m:r>
                    <m:r>
                      <a:rPr lang="en-US" sz="1100" i="1">
                        <a:solidFill>
                          <a:schemeClr val="tx1"/>
                        </a:solidFill>
                        <a:effectLst/>
                        <a:latin typeface="Cambria Math" panose="02040503050406030204" pitchFamily="18" charset="0"/>
                        <a:ea typeface="+mn-ea"/>
                        <a:cs typeface="+mn-cs"/>
                      </a:rPr>
                      <m:t>𝐿𝐴𝐸</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𝐼𝑛𝑐𝑢𝑟𝑟𝑒𝑑</m:t>
                    </m:r>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𝑂𝑡h𝑒𝑟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𝑈𝑊</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𝐸𝑥𝑝𝑒𝑛𝑠𝑒𝑠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𝐼𝑛𝑐𝑢𝑟𝑟𝑒𝑑</m:t>
                    </m:r>
                  </m:oMath>
                </m:oMathPara>
              </a14:m>
              <a:endParaRPr lang="en-US" sz="1100"/>
            </a:p>
          </xdr:txBody>
        </xdr:sp>
      </mc:Choice>
      <mc:Fallback xmlns="">
        <xdr:sp macro="" textlink="">
          <xdr:nvSpPr>
            <xdr:cNvPr id="2" name="TextBox 1">
              <a:extLst>
                <a:ext uri="{FF2B5EF4-FFF2-40B4-BE49-F238E27FC236}">
                  <a16:creationId xmlns:a16="http://schemas.microsoft.com/office/drawing/2014/main" id="{60B6C253-2986-0A46-BD1A-68248394C9A2}"/>
                </a:ext>
              </a:extLst>
            </xdr:cNvPr>
            <xdr:cNvSpPr txBox="1"/>
          </xdr:nvSpPr>
          <xdr:spPr>
            <a:xfrm>
              <a:off x="1026584" y="8640234"/>
              <a:ext cx="5516831"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solidFill>
                    <a:schemeClr val="tx1"/>
                  </a:solidFill>
                  <a:effectLst/>
                  <a:latin typeface="Cambria Math" panose="02040503050406030204" pitchFamily="18" charset="0"/>
                  <a:ea typeface="+mn-ea"/>
                  <a:cs typeface="+mn-cs"/>
                </a:rPr>
                <a:t>𝑈</a:t>
              </a:r>
              <a:r>
                <a:rPr lang="en-US" sz="1100" i="0">
                  <a:solidFill>
                    <a:schemeClr val="tx1"/>
                  </a:solidFill>
                  <a:effectLst/>
                  <a:latin typeface="Cambria Math" panose="02040503050406030204" pitchFamily="18" charset="0"/>
                  <a:ea typeface="+mn-ea"/>
                  <a:cs typeface="+mn-cs"/>
                </a:rPr>
                <a:t>𝑊 𝐼𝑛𝑐𝑜𝑚𝑒=𝐸𝑎𝑟𝑛𝑒𝑑</a:t>
              </a:r>
              <a:r>
                <a:rPr lang="en-US" sz="1100" b="0" i="0">
                  <a:solidFill>
                    <a:schemeClr val="tx1"/>
                  </a:solidFill>
                  <a:effectLst/>
                  <a:latin typeface="Cambria Math" panose="02040503050406030204" pitchFamily="18" charset="0"/>
                  <a:ea typeface="+mn-ea"/>
                  <a:cs typeface="+mn-cs"/>
                </a:rPr>
                <a:t> 𝑃𝑟𝑒𝑚</a:t>
              </a:r>
              <a:r>
                <a:rPr lang="en-US" sz="1100" i="0">
                  <a:solidFill>
                    <a:schemeClr val="tx1"/>
                  </a:solidFill>
                  <a:effectLst/>
                  <a:latin typeface="Cambria Math" panose="02040503050406030204" pitchFamily="18" charset="0"/>
                  <a:ea typeface="+mn-ea"/>
                  <a:cs typeface="+mn-cs"/>
                </a:rPr>
                <a:t> − 𝐿𝑜𝑠𝑠 &amp; 𝐿𝐴𝐸 𝐼𝑛𝑐𝑢𝑟𝑟𝑒𝑑 − 𝑂𝑡ℎ𝑒𝑟 𝑈𝑊 𝐸𝑥𝑝𝑒𝑛𝑠𝑒𝑠 𝐼𝑛𝑐𝑢𝑟𝑟𝑒𝑑</a:t>
              </a:r>
              <a:endParaRPr lang="en-US" sz="1100"/>
            </a:p>
          </xdr:txBody>
        </xdr:sp>
      </mc:Fallback>
    </mc:AlternateContent>
    <xdr:clientData/>
  </xdr:oneCellAnchor>
  <xdr:oneCellAnchor>
    <xdr:from>
      <xdr:col>1</xdr:col>
      <xdr:colOff>179917</xdr:colOff>
      <xdr:row>50</xdr:row>
      <xdr:rowOff>95251</xdr:rowOff>
    </xdr:from>
    <xdr:ext cx="5955284" cy="26443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5762CD1-9034-C84D-A76D-6697457C56C6}"/>
                </a:ext>
              </a:extLst>
            </xdr:cNvPr>
            <xdr:cNvSpPr txBox="1"/>
          </xdr:nvSpPr>
          <xdr:spPr>
            <a:xfrm>
              <a:off x="1005417" y="10255251"/>
              <a:ext cx="5955284"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latin typeface="Cambria Math" panose="02040503050406030204" pitchFamily="18" charset="0"/>
                      </a:rPr>
                      <m:t>𝑁𝑒𝑡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𝐼𝑛𝑣𝑒𝑠𝑡𝑚𝑒𝑛𝑡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𝐼𝑛𝑐𝑜𝑚𝑒</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𝐸𝑎𝑟𝑛𝑒𝑑</m:t>
                    </m:r>
                    <m:r>
                      <a:rPr lang="en-US" sz="1100" b="0" i="1">
                        <a:solidFill>
                          <a:schemeClr val="tx1"/>
                        </a:solidFill>
                        <a:latin typeface="Cambria Math" panose="02040503050406030204" pitchFamily="18" charset="0"/>
                      </a:rPr>
                      <m:t>=</m:t>
                    </m:r>
                    <m:r>
                      <a:rPr lang="en-US" sz="1100" b="0" i="1">
                        <a:solidFill>
                          <a:schemeClr val="tx1"/>
                        </a:solidFill>
                        <a:latin typeface="Cambria Math" panose="02040503050406030204" pitchFamily="18" charset="0"/>
                      </a:rPr>
                      <m:t>𝐺𝑟𝑜𝑠𝑠</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𝐼𝑛𝑣𝑒𝑠𝑡𝑚𝑒𝑛𝑡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𝐼𝑛𝑐𝑜𝑚𝑒</m:t>
                    </m:r>
                    <m:r>
                      <a:rPr lang="en-US" sz="1100" b="0" i="1">
                        <a:solidFill>
                          <a:schemeClr val="tx1"/>
                        </a:solidFill>
                        <a:latin typeface="Cambria Math" panose="02040503050406030204" pitchFamily="18" charset="0"/>
                      </a:rPr>
                      <m:t>−</m:t>
                    </m:r>
                    <m:r>
                      <a:rPr lang="en-US" sz="1100" b="0" i="1">
                        <a:solidFill>
                          <a:schemeClr val="tx1"/>
                        </a:solidFill>
                        <a:latin typeface="Cambria Math" panose="02040503050406030204" pitchFamily="18" charset="0"/>
                      </a:rPr>
                      <m:t>𝐼𝑛𝑣𝑒𝑠𝑡𝑚𝑒𝑛𝑡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𝐸𝑥𝑝𝑒𝑛𝑠𝑒𝑠</m:t>
                    </m:r>
                    <m:r>
                      <a:rPr lang="en-US" sz="1100" b="0" i="1">
                        <a:solidFill>
                          <a:schemeClr val="tx1"/>
                        </a:solidFill>
                        <a:latin typeface="Cambria Math" panose="02040503050406030204" pitchFamily="18" charset="0"/>
                      </a:rPr>
                      <m:t> &amp; </m:t>
                    </m:r>
                    <m:r>
                      <a:rPr lang="en-US" sz="1100" b="0" i="1">
                        <a:solidFill>
                          <a:schemeClr val="tx1"/>
                        </a:solidFill>
                        <a:latin typeface="Cambria Math" panose="02040503050406030204" pitchFamily="18" charset="0"/>
                      </a:rPr>
                      <m:t>𝐶𝑜𝑠𝑡𝑠</m:t>
                    </m:r>
                  </m:oMath>
                </m:oMathPara>
              </a14:m>
              <a:endParaRPr lang="en-US" sz="1100">
                <a:solidFill>
                  <a:schemeClr val="tx1"/>
                </a:solidFill>
              </a:endParaRPr>
            </a:p>
          </xdr:txBody>
        </xdr:sp>
      </mc:Choice>
      <mc:Fallback xmlns="">
        <xdr:sp macro="" textlink="">
          <xdr:nvSpPr>
            <xdr:cNvPr id="3" name="TextBox 2">
              <a:extLst>
                <a:ext uri="{FF2B5EF4-FFF2-40B4-BE49-F238E27FC236}">
                  <a16:creationId xmlns:a16="http://schemas.microsoft.com/office/drawing/2014/main" id="{F5762CD1-9034-C84D-A76D-6697457C56C6}"/>
                </a:ext>
              </a:extLst>
            </xdr:cNvPr>
            <xdr:cNvSpPr txBox="1"/>
          </xdr:nvSpPr>
          <xdr:spPr>
            <a:xfrm>
              <a:off x="1005417" y="10255251"/>
              <a:ext cx="5955284"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solidFill>
                    <a:schemeClr val="tx1"/>
                  </a:solidFill>
                  <a:latin typeface="Cambria Math" panose="02040503050406030204" pitchFamily="18" charset="0"/>
                </a:rPr>
                <a:t>𝑁𝑒𝑡 𝐼𝑛𝑣𝑒𝑠𝑡𝑚𝑒𝑛𝑡 𝐼𝑛𝑐𝑜𝑚𝑒 𝐸𝑎𝑟𝑛𝑒𝑑=𝐺𝑟𝑜𝑠𝑠 𝐼𝑛𝑣𝑒𝑠𝑡𝑚𝑒𝑛𝑡 𝐼𝑛𝑐𝑜𝑚𝑒−𝐼𝑛𝑣𝑒𝑠𝑡𝑚𝑒𝑛𝑡 𝐸𝑥𝑝𝑒𝑛𝑠𝑒𝑠 &amp; 𝐶𝑜𝑠𝑡𝑠</a:t>
              </a:r>
              <a:endParaRPr lang="en-US" sz="1100">
                <a:solidFill>
                  <a:schemeClr val="tx1"/>
                </a:solidFill>
              </a:endParaRPr>
            </a:p>
          </xdr:txBody>
        </xdr:sp>
      </mc:Fallback>
    </mc:AlternateContent>
    <xdr:clientData/>
  </xdr:oneCellAnchor>
  <xdr:oneCellAnchor>
    <xdr:from>
      <xdr:col>1</xdr:col>
      <xdr:colOff>179917</xdr:colOff>
      <xdr:row>40</xdr:row>
      <xdr:rowOff>95251</xdr:rowOff>
    </xdr:from>
    <xdr:ext cx="2784930" cy="26443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B5E062FD-F623-B448-B300-ED271F1DBA9A}"/>
                </a:ext>
              </a:extLst>
            </xdr:cNvPr>
            <xdr:cNvSpPr txBox="1"/>
          </xdr:nvSpPr>
          <xdr:spPr>
            <a:xfrm>
              <a:off x="1005417" y="8223251"/>
              <a:ext cx="2784930"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𝐸</m:t>
                    </m:r>
                    <m:r>
                      <a:rPr lang="en-US" sz="1100" b="0" i="1">
                        <a:solidFill>
                          <a:schemeClr val="tx1"/>
                        </a:solidFill>
                        <a:effectLst/>
                        <a:latin typeface="Cambria Math" panose="02040503050406030204" pitchFamily="18" charset="0"/>
                        <a:ea typeface="+mn-ea"/>
                        <a:cs typeface="+mn-cs"/>
                      </a:rPr>
                      <m:t>𝑎𝑟𝑛𝑒𝑑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𝑃𝑟𝑒𝑚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𝑊𝑟𝑖𝑡𝑡𝑒𝑛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𝑃𝑟𝑒𝑚</m:t>
                    </m:r>
                    <m:r>
                      <a:rPr lang="en-US" sz="110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 </m:t>
                    </m:r>
                    <m:r>
                      <m:rPr>
                        <m:sty m:val="p"/>
                      </m:rPr>
                      <a:rPr lang="el-GR" sz="1100" b="0" i="1">
                        <a:solidFill>
                          <a:schemeClr val="tx1"/>
                        </a:solidFill>
                        <a:effectLst/>
                        <a:latin typeface="Cambria Math" panose="02040503050406030204" pitchFamily="18" charset="0"/>
                        <a:ea typeface="Cambria Math" panose="02040503050406030204" pitchFamily="18" charset="0"/>
                        <a:cs typeface="+mn-cs"/>
                      </a:rPr>
                      <m:t>Δ</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𝑈𝐸𝑃𝑅</m:t>
                    </m:r>
                  </m:oMath>
                </m:oMathPara>
              </a14:m>
              <a:endParaRPr lang="en-US" sz="1100"/>
            </a:p>
          </xdr:txBody>
        </xdr:sp>
      </mc:Choice>
      <mc:Fallback xmlns="">
        <xdr:sp macro="" textlink="">
          <xdr:nvSpPr>
            <xdr:cNvPr id="4" name="TextBox 3">
              <a:extLst>
                <a:ext uri="{FF2B5EF4-FFF2-40B4-BE49-F238E27FC236}">
                  <a16:creationId xmlns:a16="http://schemas.microsoft.com/office/drawing/2014/main" id="{B5E062FD-F623-B448-B300-ED271F1DBA9A}"/>
                </a:ext>
              </a:extLst>
            </xdr:cNvPr>
            <xdr:cNvSpPr txBox="1"/>
          </xdr:nvSpPr>
          <xdr:spPr>
            <a:xfrm>
              <a:off x="1005417" y="8223251"/>
              <a:ext cx="2784930"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i="0">
                  <a:solidFill>
                    <a:schemeClr val="tx1"/>
                  </a:solidFill>
                  <a:effectLst/>
                  <a:latin typeface="Cambria Math" panose="02040503050406030204" pitchFamily="18" charset="0"/>
                  <a:ea typeface="+mn-ea"/>
                  <a:cs typeface="+mn-cs"/>
                </a:rPr>
                <a:t>𝐸</a:t>
              </a:r>
              <a:r>
                <a:rPr lang="en-US" sz="1100" b="0" i="0">
                  <a:solidFill>
                    <a:schemeClr val="tx1"/>
                  </a:solidFill>
                  <a:effectLst/>
                  <a:latin typeface="Cambria Math" panose="02040503050406030204" pitchFamily="18" charset="0"/>
                  <a:ea typeface="+mn-ea"/>
                  <a:cs typeface="+mn-cs"/>
                </a:rPr>
                <a:t>𝑎𝑟𝑛𝑒𝑑 𝑃𝑟𝑒𝑚</a:t>
              </a:r>
              <a:r>
                <a:rPr lang="en-US" sz="1100" i="0">
                  <a:solidFill>
                    <a:schemeClr val="tx1"/>
                  </a:solidFill>
                  <a:effectLst/>
                  <a:latin typeface="Cambria Math" panose="02040503050406030204" pitchFamily="18" charset="0"/>
                  <a:ea typeface="+mn-ea"/>
                  <a:cs typeface="+mn-cs"/>
                </a:rPr>
                <a:t> =𝑊𝑟𝑖𝑡𝑡𝑒𝑛</a:t>
              </a:r>
              <a:r>
                <a:rPr lang="en-US" sz="1100" b="0" i="0">
                  <a:solidFill>
                    <a:schemeClr val="tx1"/>
                  </a:solidFill>
                  <a:effectLst/>
                  <a:latin typeface="Cambria Math" panose="02040503050406030204" pitchFamily="18" charset="0"/>
                  <a:ea typeface="+mn-ea"/>
                  <a:cs typeface="+mn-cs"/>
                </a:rPr>
                <a:t> 𝑃𝑟𝑒𝑚</a:t>
              </a:r>
              <a:r>
                <a:rPr lang="en-US" sz="110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 </a:t>
              </a:r>
              <a:r>
                <a:rPr lang="el-GR" sz="1100" b="0" i="0">
                  <a:solidFill>
                    <a:schemeClr val="tx1"/>
                  </a:solidFill>
                  <a:effectLst/>
                  <a:latin typeface="Cambria Math" panose="02040503050406030204" pitchFamily="18" charset="0"/>
                  <a:ea typeface="Cambria Math" panose="02040503050406030204" pitchFamily="18" charset="0"/>
                  <a:cs typeface="+mn-cs"/>
                </a:rPr>
                <a:t>Δ</a:t>
              </a:r>
              <a:r>
                <a:rPr lang="en-US" sz="1100" b="0" i="0">
                  <a:solidFill>
                    <a:schemeClr val="tx1"/>
                  </a:solidFill>
                  <a:effectLst/>
                  <a:latin typeface="Cambria Math" panose="02040503050406030204" pitchFamily="18" charset="0"/>
                  <a:ea typeface="+mn-ea"/>
                  <a:cs typeface="+mn-cs"/>
                </a:rPr>
                <a:t> 𝑈𝐸𝑃𝑅</a:t>
              </a:r>
              <a:endParaRPr lang="en-US" sz="1100"/>
            </a:p>
          </xdr:txBody>
        </xdr:sp>
      </mc:Fallback>
    </mc:AlternateContent>
    <xdr:clientData/>
  </xdr:oneCellAnchor>
  <xdr:oneCellAnchor>
    <xdr:from>
      <xdr:col>1</xdr:col>
      <xdr:colOff>148169</xdr:colOff>
      <xdr:row>32</xdr:row>
      <xdr:rowOff>74084</xdr:rowOff>
    </xdr:from>
    <xdr:ext cx="2951642" cy="26443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736C5799-8487-094F-9E73-D9D438199CB4}"/>
                </a:ext>
              </a:extLst>
            </xdr:cNvPr>
            <xdr:cNvSpPr txBox="1"/>
          </xdr:nvSpPr>
          <xdr:spPr>
            <a:xfrm>
              <a:off x="973669" y="6576484"/>
              <a:ext cx="2951642"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𝐼𝑛𝑐𝑢𝑟𝑟𝑒𝑑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𝑃𝑎𝑖𝑑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r>
                      <a:rPr lang="en-US" sz="1100" b="0" i="1">
                        <a:solidFill>
                          <a:schemeClr val="tx1"/>
                        </a:solidFill>
                        <a:effectLst/>
                        <a:latin typeface="Cambria Math" panose="02040503050406030204" pitchFamily="18" charset="0"/>
                        <a:ea typeface="+mn-ea"/>
                        <a:cs typeface="+mn-cs"/>
                      </a:rPr>
                      <m:t>+</m:t>
                    </m:r>
                    <m:r>
                      <m:rPr>
                        <m:sty m:val="p"/>
                      </m:rPr>
                      <a:rPr lang="el-GR" sz="1100" b="0" i="1">
                        <a:solidFill>
                          <a:schemeClr val="tx1"/>
                        </a:solidFill>
                        <a:effectLst/>
                        <a:latin typeface="Cambria Math" panose="02040503050406030204" pitchFamily="18" charset="0"/>
                        <a:ea typeface="Cambria Math" panose="02040503050406030204" pitchFamily="18" charset="0"/>
                        <a:cs typeface="+mn-cs"/>
                      </a:rPr>
                      <m:t>Δ</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𝑈𝑛𝑝𝑎𝑖𝑑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oMath>
                </m:oMathPara>
              </a14:m>
              <a:endParaRPr lang="en-US" sz="1100"/>
            </a:p>
          </xdr:txBody>
        </xdr:sp>
      </mc:Choice>
      <mc:Fallback xmlns="">
        <xdr:sp macro="" textlink="">
          <xdr:nvSpPr>
            <xdr:cNvPr id="5" name="TextBox 4">
              <a:extLst>
                <a:ext uri="{FF2B5EF4-FFF2-40B4-BE49-F238E27FC236}">
                  <a16:creationId xmlns:a16="http://schemas.microsoft.com/office/drawing/2014/main" id="{736C5799-8487-094F-9E73-D9D438199CB4}"/>
                </a:ext>
              </a:extLst>
            </xdr:cNvPr>
            <xdr:cNvSpPr txBox="1"/>
          </xdr:nvSpPr>
          <xdr:spPr>
            <a:xfrm>
              <a:off x="973669" y="6576484"/>
              <a:ext cx="2951642"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panose="02040503050406030204" pitchFamily="18" charset="0"/>
                  <a:ea typeface="+mn-ea"/>
                  <a:cs typeface="+mn-cs"/>
                </a:rPr>
                <a:t>𝐼𝑛𝑐𝑢𝑟𝑟𝑒𝑑 𝐿𝑜𝑠𝑠</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𝑃𝑎𝑖𝑑 𝐿𝑜𝑠𝑠+</a:t>
              </a:r>
              <a:r>
                <a:rPr lang="el-GR" sz="1100" b="0" i="0">
                  <a:solidFill>
                    <a:schemeClr val="tx1"/>
                  </a:solidFill>
                  <a:effectLst/>
                  <a:latin typeface="Cambria Math" panose="02040503050406030204" pitchFamily="18" charset="0"/>
                  <a:ea typeface="Cambria Math" panose="02040503050406030204" pitchFamily="18" charset="0"/>
                  <a:cs typeface="+mn-cs"/>
                </a:rPr>
                <a:t>Δ</a:t>
              </a:r>
              <a:r>
                <a:rPr lang="en-US" sz="1100" b="0" i="0">
                  <a:solidFill>
                    <a:schemeClr val="tx1"/>
                  </a:solidFill>
                  <a:effectLst/>
                  <a:latin typeface="Cambria Math" panose="02040503050406030204" pitchFamily="18" charset="0"/>
                  <a:ea typeface="+mn-ea"/>
                  <a:cs typeface="+mn-cs"/>
                </a:rPr>
                <a:t> 𝑈𝑛𝑝𝑎𝑖𝑑 𝐿𝑜𝑠𝑠</a:t>
              </a:r>
              <a:endParaRPr lang="en-US" sz="1100"/>
            </a:p>
          </xdr:txBody>
        </xdr:sp>
      </mc:Fallback>
    </mc:AlternateContent>
    <xdr:clientData/>
  </xdr:oneCellAnchor>
  <xdr:oneCellAnchor>
    <xdr:from>
      <xdr:col>1</xdr:col>
      <xdr:colOff>275167</xdr:colOff>
      <xdr:row>109</xdr:row>
      <xdr:rowOff>105834</xdr:rowOff>
    </xdr:from>
    <xdr:ext cx="3820533" cy="26443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7928729-5E00-DF4F-BE1D-3AAF92C89E80}"/>
                </a:ext>
              </a:extLst>
            </xdr:cNvPr>
            <xdr:cNvSpPr txBox="1"/>
          </xdr:nvSpPr>
          <xdr:spPr>
            <a:xfrm>
              <a:off x="1100667" y="25912234"/>
              <a:ext cx="3820533"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𝐼𝑛𝑐𝑢𝑟𝑟𝑒𝑑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𝑈𝑙𝑡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𝐶𝑢𝑟𝑟𝑒𝑛𝑡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𝑌𝑒𝑎𝑟</m:t>
                        </m:r>
                      </m:sub>
                    </m:sSub>
                    <m:r>
                      <a:rPr lang="en-US" sz="1100" b="0" i="1">
                        <a:solidFill>
                          <a:schemeClr val="tx1"/>
                        </a:solidFill>
                        <a:effectLst/>
                        <a:latin typeface="Cambria Math" panose="02040503050406030204" pitchFamily="18" charset="0"/>
                        <a:ea typeface="+mn-ea"/>
                        <a:cs typeface="+mn-cs"/>
                      </a:rPr>
                      <m:t>+</m:t>
                    </m:r>
                    <m:r>
                      <m:rPr>
                        <m:sty m:val="p"/>
                      </m:rPr>
                      <a:rPr lang="el-GR" sz="1100" b="0" i="1">
                        <a:solidFill>
                          <a:schemeClr val="tx1"/>
                        </a:solidFill>
                        <a:effectLst/>
                        <a:latin typeface="Cambria Math" panose="02040503050406030204" pitchFamily="18" charset="0"/>
                        <a:ea typeface="Cambria Math" panose="02040503050406030204" pitchFamily="18" charset="0"/>
                        <a:cs typeface="+mn-cs"/>
                      </a:rPr>
                      <m:t>Δ</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𝑈𝑙𝑡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𝑃𝑟𝑖𝑜𝑟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𝑌𝑒𝑎𝑟𝑠</m:t>
                        </m:r>
                      </m:sub>
                    </m:sSub>
                  </m:oMath>
                </m:oMathPara>
              </a14:m>
              <a:endParaRPr lang="en-US" sz="1100"/>
            </a:p>
          </xdr:txBody>
        </xdr:sp>
      </mc:Choice>
      <mc:Fallback xmlns="">
        <xdr:sp macro="" textlink="">
          <xdr:nvSpPr>
            <xdr:cNvPr id="6" name="TextBox 5">
              <a:extLst>
                <a:ext uri="{FF2B5EF4-FFF2-40B4-BE49-F238E27FC236}">
                  <a16:creationId xmlns:a16="http://schemas.microsoft.com/office/drawing/2014/main" id="{C7928729-5E00-DF4F-BE1D-3AAF92C89E80}"/>
                </a:ext>
              </a:extLst>
            </xdr:cNvPr>
            <xdr:cNvSpPr txBox="1"/>
          </xdr:nvSpPr>
          <xdr:spPr>
            <a:xfrm>
              <a:off x="1100667" y="25912234"/>
              <a:ext cx="3820533"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panose="02040503050406030204" pitchFamily="18" charset="0"/>
                  <a:ea typeface="+mn-ea"/>
                  <a:cs typeface="+mn-cs"/>
                </a:rPr>
                <a:t>𝐼𝑛𝑐𝑢𝑟𝑟𝑒𝑑 𝐿𝑜𝑠𝑠</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𝑈𝑙𝑡 𝐿𝑜𝑠𝑠_(𝐶𝑢𝑟𝑟𝑒𝑛𝑡 𝑌𝑒𝑎𝑟)+</a:t>
              </a:r>
              <a:r>
                <a:rPr lang="el-GR" sz="1100" b="0" i="0">
                  <a:solidFill>
                    <a:schemeClr val="tx1"/>
                  </a:solidFill>
                  <a:effectLst/>
                  <a:latin typeface="Cambria Math" panose="02040503050406030204" pitchFamily="18" charset="0"/>
                  <a:ea typeface="Cambria Math" panose="02040503050406030204" pitchFamily="18" charset="0"/>
                  <a:cs typeface="+mn-cs"/>
                </a:rPr>
                <a:t>Δ</a:t>
              </a:r>
              <a:r>
                <a:rPr lang="en-US" sz="1100" b="0" i="0">
                  <a:solidFill>
                    <a:schemeClr val="tx1"/>
                  </a:solidFill>
                  <a:effectLst/>
                  <a:latin typeface="Cambria Math" panose="02040503050406030204" pitchFamily="18" charset="0"/>
                  <a:ea typeface="+mn-ea"/>
                  <a:cs typeface="+mn-cs"/>
                </a:rPr>
                <a:t> 𝑈𝑙𝑡 𝐿𝑜𝑠𝑠_(𝑃𝑟𝑖𝑜𝑟 𝑌𝑒𝑎𝑟𝑠)</a:t>
              </a:r>
              <a:endParaRPr lang="en-US" sz="1100"/>
            </a:p>
          </xdr:txBody>
        </xdr:sp>
      </mc:Fallback>
    </mc:AlternateContent>
    <xdr:clientData/>
  </xdr:oneCellAnchor>
  <xdr:oneCellAnchor>
    <xdr:from>
      <xdr:col>1</xdr:col>
      <xdr:colOff>179916</xdr:colOff>
      <xdr:row>52</xdr:row>
      <xdr:rowOff>116416</xdr:rowOff>
    </xdr:from>
    <xdr:ext cx="5431423" cy="264431"/>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22A2D90C-7D67-C64C-94A6-6C24EFCAE268}"/>
                </a:ext>
              </a:extLst>
            </xdr:cNvPr>
            <xdr:cNvSpPr txBox="1"/>
          </xdr:nvSpPr>
          <xdr:spPr>
            <a:xfrm>
              <a:off x="1005416" y="10682816"/>
              <a:ext cx="5431423"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latin typeface="Cambria Math" panose="02040503050406030204" pitchFamily="18" charset="0"/>
                      </a:rPr>
                      <m:t>𝑁𝑒𝑡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𝐼𝑛𝑣𝑒𝑠𝑡𝑚𝑒𝑛𝑡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𝐺𝑎𝑖𝑛</m:t>
                    </m:r>
                    <m:r>
                      <a:rPr lang="en-US" sz="1100" b="0" i="1">
                        <a:solidFill>
                          <a:schemeClr val="tx1"/>
                        </a:solidFill>
                        <a:latin typeface="Cambria Math" panose="02040503050406030204" pitchFamily="18" charset="0"/>
                      </a:rPr>
                      <m:t>=</m:t>
                    </m:r>
                    <m:r>
                      <a:rPr lang="en-US" sz="1100" b="0" i="1">
                        <a:solidFill>
                          <a:schemeClr val="tx1"/>
                        </a:solidFill>
                        <a:latin typeface="Cambria Math" panose="02040503050406030204" pitchFamily="18" charset="0"/>
                      </a:rPr>
                      <m:t>𝑁𝑒𝑡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𝐼𝑛𝑣𝑒𝑠𝑡𝑚𝑒𝑛𝑡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𝐼𝑛𝑐𝑜𝑚𝑒</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𝐸𝑎𝑟𝑛𝑒𝑑</m:t>
                    </m:r>
                    <m:r>
                      <a:rPr lang="en-US" sz="1100" b="0" i="1">
                        <a:solidFill>
                          <a:schemeClr val="tx1"/>
                        </a:solidFill>
                        <a:latin typeface="Cambria Math" panose="02040503050406030204" pitchFamily="18" charset="0"/>
                      </a:rPr>
                      <m:t>+</m:t>
                    </m:r>
                    <m:r>
                      <a:rPr lang="en-US" sz="1100" b="0" i="1">
                        <a:solidFill>
                          <a:schemeClr val="tx1"/>
                        </a:solidFill>
                        <a:latin typeface="Cambria Math" panose="02040503050406030204" pitchFamily="18" charset="0"/>
                      </a:rPr>
                      <m:t>𝑁𝑒𝑡</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𝑅𝑒𝑎𝑙𝑖𝑧𝑒𝑑</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𝐶𝑎𝑝𝑖𝑡𝑎𝑙</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𝐺𝑎𝑖𝑛</m:t>
                    </m:r>
                  </m:oMath>
                </m:oMathPara>
              </a14:m>
              <a:endParaRPr lang="en-US" sz="1100">
                <a:solidFill>
                  <a:schemeClr val="tx1"/>
                </a:solidFill>
              </a:endParaRPr>
            </a:p>
          </xdr:txBody>
        </xdr:sp>
      </mc:Choice>
      <mc:Fallback xmlns="">
        <xdr:sp macro="" textlink="">
          <xdr:nvSpPr>
            <xdr:cNvPr id="7" name="TextBox 6">
              <a:extLst>
                <a:ext uri="{FF2B5EF4-FFF2-40B4-BE49-F238E27FC236}">
                  <a16:creationId xmlns:a16="http://schemas.microsoft.com/office/drawing/2014/main" id="{22A2D90C-7D67-C64C-94A6-6C24EFCAE268}"/>
                </a:ext>
              </a:extLst>
            </xdr:cNvPr>
            <xdr:cNvSpPr txBox="1"/>
          </xdr:nvSpPr>
          <xdr:spPr>
            <a:xfrm>
              <a:off x="1005416" y="10682816"/>
              <a:ext cx="5431423"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solidFill>
                    <a:schemeClr val="tx1"/>
                  </a:solidFill>
                  <a:latin typeface="Cambria Math" panose="02040503050406030204" pitchFamily="18" charset="0"/>
                </a:rPr>
                <a:t>𝑁𝑒𝑡 𝐼𝑛𝑣𝑒𝑠𝑡𝑚𝑒𝑛𝑡 𝐺𝑎𝑖𝑛=𝑁𝑒𝑡 𝐼𝑛𝑣𝑒𝑠𝑡𝑚𝑒𝑛𝑡 𝐼𝑛𝑐𝑜𝑚𝑒 𝐸𝑎𝑟𝑛𝑒𝑑+𝑁𝑒𝑡 𝑅𝑒𝑎𝑙𝑖𝑧𝑒𝑑 𝐶𝑎𝑝𝑖𝑡𝑎𝑙 𝐺𝑎𝑖𝑛</a:t>
              </a:r>
              <a:endParaRPr lang="en-US" sz="1100">
                <a:solidFill>
                  <a:schemeClr val="tx1"/>
                </a:solidFill>
              </a:endParaRPr>
            </a:p>
          </xdr:txBody>
        </xdr:sp>
      </mc:Fallback>
    </mc:AlternateContent>
    <xdr:clientData/>
  </xdr:oneCellAnchor>
  <xdr:oneCellAnchor>
    <xdr:from>
      <xdr:col>1</xdr:col>
      <xdr:colOff>296333</xdr:colOff>
      <xdr:row>59</xdr:row>
      <xdr:rowOff>137583</xdr:rowOff>
    </xdr:from>
    <xdr:ext cx="3397148" cy="60189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F202D5A3-7572-FC49-9037-17E83B4977CE}"/>
                </a:ext>
              </a:extLst>
            </xdr:cNvPr>
            <xdr:cNvSpPr txBox="1"/>
          </xdr:nvSpPr>
          <xdr:spPr>
            <a:xfrm>
              <a:off x="1121833" y="13548783"/>
              <a:ext cx="3397148" cy="6018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lgn="l"/>
              <a14:m>
                <m:oMathPara xmlns:m="http://schemas.openxmlformats.org/officeDocument/2006/math">
                  <m:oMathParaPr>
                    <m:jc m:val="left"/>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𝑂𝑡h𝑒𝑟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𝐼𝑛𝑐𝑜𝑚𝑒</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𝐴𝑔𝑒𝑛𝑡𝑠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𝐵𝑎𝑙𝑎𝑛𝑐𝑒𝑠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𝐶h𝑎𝑟𝑔𝑒𝑑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𝑂𝑓𝑓</m:t>
                    </m:r>
                  </m:oMath>
                </m:oMathPara>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𝐹𝑖𝑛𝑎𝑛𝑐𝑒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𝑎𝑛𝑑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𝑆𝑒𝑟𝑣𝑖𝑐𝑒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𝐶h𝑎𝑟𝑔𝑒𝑠</m:t>
                  </m:r>
                </m:oMath>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𝑀𝑖𝑠𝑐𝑒𝑙𝑙𝑎𝑛𝑒𝑜𝑢𝑠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𝐼𝑛𝑐𝑜𝑚𝑒</m:t>
                  </m:r>
                </m:oMath>
              </a14:m>
              <a:endParaRPr lang="en-US" sz="1100" b="0" i="1">
                <a:solidFill>
                  <a:schemeClr val="tx1"/>
                </a:solidFill>
                <a:effectLst/>
                <a:latin typeface="Cambria Math" panose="020405030504060302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id="{F202D5A3-7572-FC49-9037-17E83B4977CE}"/>
                </a:ext>
              </a:extLst>
            </xdr:cNvPr>
            <xdr:cNvSpPr txBox="1"/>
          </xdr:nvSpPr>
          <xdr:spPr>
            <a:xfrm>
              <a:off x="1121833" y="13548783"/>
              <a:ext cx="3397148" cy="6018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lgn="l"/>
              <a:r>
                <a:rPr lang="en-US" sz="1100" b="0" i="0">
                  <a:solidFill>
                    <a:schemeClr val="tx1"/>
                  </a:solidFill>
                  <a:effectLst/>
                  <a:latin typeface="Cambria Math" panose="02040503050406030204" pitchFamily="18" charset="0"/>
                  <a:ea typeface="+mn-ea"/>
                  <a:cs typeface="+mn-cs"/>
                </a:rPr>
                <a:t>𝑂𝑡ℎ𝑒𝑟 𝐼𝑛𝑐𝑜𝑚𝑒</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𝑁𝑒𝑡 𝐴𝑔𝑒𝑛𝑡𝑠′ 𝐵𝑎𝑙𝑎𝑛𝑐𝑒𝑠 𝐶ℎ𝑎𝑟𝑔𝑒𝑑 𝑂𝑓𝑓</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𝐹𝑖𝑛𝑎𝑛𝑐𝑒 𝑎𝑛𝑑 𝑆𝑒𝑟𝑣𝑖𝑐𝑒 𝐶ℎ𝑎𝑟𝑔𝑒𝑠</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𝑀𝑖𝑠𝑐𝑒𝑙𝑙𝑎𝑛𝑒𝑜𝑢𝑠 𝐼𝑛𝑐𝑜𝑚𝑒</a:t>
              </a:r>
              <a:endParaRPr lang="en-US" sz="1100" b="0" i="1">
                <a:solidFill>
                  <a:schemeClr val="tx1"/>
                </a:solidFill>
                <a:effectLst/>
                <a:latin typeface="Cambria Math" panose="02040503050406030204" pitchFamily="18" charset="0"/>
                <a:ea typeface="+mn-ea"/>
                <a:cs typeface="+mn-cs"/>
              </a:endParaRPr>
            </a:p>
          </xdr:txBody>
        </xdr:sp>
      </mc:Fallback>
    </mc:AlternateContent>
    <xdr:clientData/>
  </xdr:oneCellAnchor>
  <xdr:oneCellAnchor>
    <xdr:from>
      <xdr:col>1</xdr:col>
      <xdr:colOff>317500</xdr:colOff>
      <xdr:row>68</xdr:row>
      <xdr:rowOff>158749</xdr:rowOff>
    </xdr:from>
    <xdr:ext cx="2485873" cy="9525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32D3EDBD-953A-6840-A3C4-15163CE424BD}"/>
                </a:ext>
              </a:extLst>
            </xdr:cNvPr>
            <xdr:cNvSpPr txBox="1"/>
          </xdr:nvSpPr>
          <xdr:spPr>
            <a:xfrm>
              <a:off x="1143000" y="15335249"/>
              <a:ext cx="2485873" cy="9525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lgn="l"/>
              <a14:m>
                <m:oMathPara xmlns:m="http://schemas.openxmlformats.org/officeDocument/2006/math">
                  <m:oMathParaPr>
                    <m:jc m:val="left"/>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𝐼𝑛𝑐𝑜𝑚𝑒</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𝑈𝑊</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𝐼𝑛𝑐𝑜𝑚𝑒</m:t>
                    </m:r>
                  </m:oMath>
                </m:oMathPara>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𝐼𝑛𝑣𝑒𝑠𝑡𝑚𝑒𝑛𝑡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𝐺𝑎𝑖𝑛</m:t>
                  </m:r>
                </m:oMath>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𝑂𝑡h𝑒𝑟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𝐼𝑛𝑐𝑜𝑚𝑒</m:t>
                  </m:r>
                </m:oMath>
              </a14:m>
              <a:endParaRPr lang="en-US" sz="1100" b="0" i="1">
                <a:solidFill>
                  <a:schemeClr val="tx1"/>
                </a:solidFill>
                <a:effectLst/>
                <a:latin typeface="Cambria Math" panose="0204050305040603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                            </a:t>
              </a:r>
              <a14:m>
                <m:oMath xmlns:m="http://schemas.openxmlformats.org/officeDocument/2006/math">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𝑃𝑜𝑙𝑖𝑐𝑦h𝑜𝑙𝑑𝑒𝑟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𝐷𝑖𝑣𝑖𝑑𝑒𝑛𝑑𝑠</m:t>
                  </m:r>
                </m:oMath>
              </a14:m>
              <a:endParaRPr lang="en-US" sz="1100" i="1">
                <a:solidFill>
                  <a:schemeClr val="tx1"/>
                </a:solidFill>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𝐼𝑛𝑐𝑜𝑚𝑒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𝑇𝑎𝑥𝑒𝑠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𝐼𝑛𝑐𝑢𝑟𝑟𝑒𝑑</m:t>
                  </m:r>
                </m:oMath>
              </a14:m>
              <a:endParaRPr lang="en-US" sz="1100" b="0" i="1">
                <a:solidFill>
                  <a:schemeClr val="tx1"/>
                </a:solidFill>
                <a:effectLst/>
                <a:latin typeface="Cambria Math" panose="02040503050406030204" pitchFamily="18" charset="0"/>
                <a:ea typeface="+mn-ea"/>
                <a:cs typeface="+mn-cs"/>
              </a:endParaRPr>
            </a:p>
          </xdr:txBody>
        </xdr:sp>
      </mc:Choice>
      <mc:Fallback xmlns="">
        <xdr:sp macro="" textlink="">
          <xdr:nvSpPr>
            <xdr:cNvPr id="9" name="TextBox 8">
              <a:extLst>
                <a:ext uri="{FF2B5EF4-FFF2-40B4-BE49-F238E27FC236}">
                  <a16:creationId xmlns:a16="http://schemas.microsoft.com/office/drawing/2014/main" id="{32D3EDBD-953A-6840-A3C4-15163CE424BD}"/>
                </a:ext>
              </a:extLst>
            </xdr:cNvPr>
            <xdr:cNvSpPr txBox="1"/>
          </xdr:nvSpPr>
          <xdr:spPr>
            <a:xfrm>
              <a:off x="1143000" y="15335249"/>
              <a:ext cx="2485873" cy="9525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lgn="l"/>
              <a:r>
                <a:rPr lang="en-US" sz="1100" b="0" i="0">
                  <a:solidFill>
                    <a:schemeClr val="tx1"/>
                  </a:solidFill>
                  <a:effectLst/>
                  <a:latin typeface="Cambria Math" panose="02040503050406030204" pitchFamily="18" charset="0"/>
                  <a:ea typeface="+mn-ea"/>
                  <a:cs typeface="+mn-cs"/>
                </a:rPr>
                <a:t>𝑁𝑒𝑡 𝐼𝑛𝑐𝑜𝑚𝑒</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𝑈𝑊 𝐼𝑛𝑐𝑜𝑚𝑒</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𝑁𝑒𝑡 𝐼𝑛𝑣𝑒𝑠𝑡𝑚𝑒𝑛𝑡 𝐺𝑎𝑖𝑛</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𝑂𝑡ℎ𝑒𝑟 𝐼𝑛𝑐𝑜𝑚𝑒</a:t>
              </a:r>
              <a:endParaRPr lang="en-US" sz="1100" b="0" i="1">
                <a:solidFill>
                  <a:schemeClr val="tx1"/>
                </a:solidFill>
                <a:effectLst/>
                <a:latin typeface="Cambria Math" panose="0204050305040603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𝑃𝑜𝑙𝑖𝑐𝑦ℎ𝑜𝑙𝑑𝑒𝑟 𝐷𝑖𝑣𝑖𝑑𝑒𝑛𝑑𝑠</a:t>
              </a:r>
              <a:endParaRPr lang="en-US" sz="1100" i="1">
                <a:solidFill>
                  <a:schemeClr val="tx1"/>
                </a:solidFill>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𝐼𝑛𝑐𝑜𝑚𝑒 𝑇𝑎𝑥𝑒𝑠 𝐼𝑛𝑐𝑢𝑟𝑟𝑒𝑑</a:t>
              </a:r>
              <a:endParaRPr lang="en-US" sz="1100" b="0" i="1">
                <a:solidFill>
                  <a:schemeClr val="tx1"/>
                </a:solidFill>
                <a:effectLst/>
                <a:latin typeface="Cambria Math" panose="02040503050406030204" pitchFamily="18" charset="0"/>
                <a:ea typeface="+mn-ea"/>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232833</xdr:colOff>
      <xdr:row>39</xdr:row>
      <xdr:rowOff>127000</xdr:rowOff>
    </xdr:from>
    <xdr:ext cx="5609166" cy="55585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16545F2-74A9-2743-8C04-97664F7308FC}"/>
                </a:ext>
              </a:extLst>
            </xdr:cNvPr>
            <xdr:cNvSpPr txBox="1"/>
          </xdr:nvSpPr>
          <xdr:spPr>
            <a:xfrm>
              <a:off x="1058333" y="8102600"/>
              <a:ext cx="5609166" cy="555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𝑆𝑙𝑜𝑤</m:t>
                    </m:r>
                    <m:r>
                      <a:rPr lang="en-US" sz="1100" b="0" i="1">
                        <a:latin typeface="Cambria Math" panose="02040503050406030204" pitchFamily="18" charset="0"/>
                      </a:rPr>
                      <m:t> </m:t>
                    </m:r>
                    <m:r>
                      <a:rPr lang="en-US" sz="1100" b="0" i="1">
                        <a:latin typeface="Cambria Math" panose="02040503050406030204" pitchFamily="18" charset="0"/>
                      </a:rPr>
                      <m:t>𝑃𝑎𝑦</m:t>
                    </m:r>
                    <m:r>
                      <a:rPr lang="en-US" sz="1100" b="0" i="1">
                        <a:latin typeface="Cambria Math" panose="02040503050406030204" pitchFamily="18" charset="0"/>
                      </a:rPr>
                      <m:t> </m:t>
                    </m:r>
                    <m:r>
                      <a:rPr lang="en-US" sz="1100" b="0" i="1">
                        <a:latin typeface="Cambria Math" panose="02040503050406030204" pitchFamily="18" charset="0"/>
                      </a:rPr>
                      <m:t>𝑅𝑎𝑡𝑖𝑜</m:t>
                    </m:r>
                    <m:r>
                      <a:rPr lang="en-US" sz="1100" b="0" i="1">
                        <a:latin typeface="Cambria Math" panose="02040503050406030204" pitchFamily="18" charset="0"/>
                      </a:rPr>
                      <m:t>=</m:t>
                    </m:r>
                    <m:f>
                      <m:fPr>
                        <m:ctrlPr>
                          <a:rPr lang="en-US" sz="1100" b="0" i="1">
                            <a:latin typeface="Cambria Math" panose="02040503050406030204" pitchFamily="18" charset="0"/>
                          </a:rPr>
                        </m:ctrlPr>
                      </m:fPr>
                      <m:num>
                        <m:sSubSup>
                          <m:sSubSupPr>
                            <m:ctrlPr>
                              <a:rPr lang="en-US" sz="1100" b="0" i="1">
                                <a:latin typeface="Cambria Math" panose="02040503050406030204" pitchFamily="18" charset="0"/>
                              </a:rPr>
                            </m:ctrlPr>
                          </m:sSubSupPr>
                          <m:e>
                            <m:r>
                              <a:rPr lang="en-US" sz="1100" b="0" i="1">
                                <a:latin typeface="Cambria Math" panose="02040503050406030204" pitchFamily="18" charset="0"/>
                              </a:rPr>
                              <m:t>𝑅𝑒𝑐𝑜𝑣𝑒𝑟𝑎𝑏𝑙𝑒</m:t>
                            </m:r>
                            <m:r>
                              <a:rPr lang="en-US" sz="1100" b="0" i="1">
                                <a:latin typeface="Cambria Math" panose="02040503050406030204" pitchFamily="18" charset="0"/>
                              </a:rPr>
                              <m:t> </m:t>
                            </m:r>
                            <m:r>
                              <a:rPr lang="en-US" sz="1100" b="0" i="1">
                                <a:latin typeface="Cambria Math" panose="02040503050406030204" pitchFamily="18" charset="0"/>
                              </a:rPr>
                              <m:t>𝑜𝑛</m:t>
                            </m:r>
                            <m:r>
                              <a:rPr lang="en-US" sz="1100" b="0" i="1">
                                <a:latin typeface="Cambria Math" panose="02040503050406030204" pitchFamily="18" charset="0"/>
                              </a:rPr>
                              <m:t> </m:t>
                            </m:r>
                            <m:r>
                              <a:rPr lang="en-US" sz="1100" b="0" i="1">
                                <a:latin typeface="Cambria Math" panose="02040503050406030204" pitchFamily="18" charset="0"/>
                              </a:rPr>
                              <m:t>𝑃𝑎𝑖𝑑</m:t>
                            </m:r>
                            <m:r>
                              <a:rPr lang="en-US" sz="1100" b="0" i="1">
                                <a:latin typeface="Cambria Math" panose="02040503050406030204" pitchFamily="18" charset="0"/>
                              </a:rPr>
                              <m:t> </m:t>
                            </m:r>
                            <m:r>
                              <a:rPr lang="en-US" sz="1100" b="0" i="1">
                                <a:latin typeface="Cambria Math" panose="02040503050406030204" pitchFamily="18" charset="0"/>
                              </a:rPr>
                              <m:t>𝐿𝑜𝑠𝑠</m:t>
                            </m:r>
                            <m:r>
                              <a:rPr lang="en-US" sz="1100" b="0" i="1">
                                <a:latin typeface="Cambria Math" panose="02040503050406030204" pitchFamily="18" charset="0"/>
                              </a:rPr>
                              <m:t> &amp; </m:t>
                            </m:r>
                            <m:r>
                              <a:rPr lang="en-US" sz="1100" b="0" i="1">
                                <a:latin typeface="Cambria Math" panose="02040503050406030204" pitchFamily="18" charset="0"/>
                              </a:rPr>
                              <m:t>𝐿𝐴𝐸</m:t>
                            </m:r>
                          </m:e>
                          <m:sub>
                            <m:r>
                              <a:rPr lang="en-US" sz="1100" b="0" i="1">
                                <a:latin typeface="Cambria Math" panose="02040503050406030204" pitchFamily="18" charset="0"/>
                              </a:rPr>
                              <m:t>&gt;90 </m:t>
                            </m:r>
                            <m:r>
                              <a:rPr lang="en-US" sz="1100" b="0" i="1">
                                <a:latin typeface="Cambria Math" panose="02040503050406030204" pitchFamily="18" charset="0"/>
                              </a:rPr>
                              <m:t>𝐷𝑎𝑦𝑠</m:t>
                            </m:r>
                            <m:r>
                              <a:rPr lang="en-US" sz="1100" b="0" i="1">
                                <a:latin typeface="Cambria Math" panose="02040503050406030204" pitchFamily="18" charset="0"/>
                              </a:rPr>
                              <m:t> </m:t>
                            </m:r>
                            <m:r>
                              <a:rPr lang="en-US" sz="1100" b="0" i="1">
                                <a:latin typeface="Cambria Math" panose="02040503050406030204" pitchFamily="18" charset="0"/>
                              </a:rPr>
                              <m:t>𝑂𝑣𝑒𝑟𝑑𝑢𝑒</m:t>
                            </m:r>
                          </m:sub>
                          <m:sup>
                            <m:r>
                              <a:rPr lang="en-US" sz="1100" b="0" i="1">
                                <a:latin typeface="Cambria Math" panose="02040503050406030204" pitchFamily="18" charset="0"/>
                              </a:rPr>
                              <m:t>𝑁𝑜𝑡</m:t>
                            </m:r>
                            <m:r>
                              <a:rPr lang="en-US" sz="1100" b="0" i="1">
                                <a:latin typeface="Cambria Math" panose="02040503050406030204" pitchFamily="18" charset="0"/>
                              </a:rPr>
                              <m:t> </m:t>
                            </m:r>
                            <m:r>
                              <a:rPr lang="en-US" sz="1100" b="0" i="1">
                                <a:latin typeface="Cambria Math" panose="02040503050406030204" pitchFamily="18" charset="0"/>
                              </a:rPr>
                              <m:t>𝐷𝑖𝑠𝑝𝑢𝑡𝑒𝑑</m:t>
                            </m:r>
                          </m:sup>
                        </m:sSubSup>
                      </m:num>
                      <m:den>
                        <m:sSubSup>
                          <m:sSubSupPr>
                            <m:ctrlPr>
                              <a:rPr lang="en-US" sz="1100" b="0" i="1">
                                <a:latin typeface="Cambria Math" panose="02040503050406030204" pitchFamily="18" charset="0"/>
                              </a:rPr>
                            </m:ctrlPr>
                          </m:sSubSupPr>
                          <m:e>
                            <m:r>
                              <a:rPr lang="en-US" sz="1100" b="0" i="1">
                                <a:latin typeface="Cambria Math" panose="02040503050406030204" pitchFamily="18" charset="0"/>
                              </a:rPr>
                              <m:t>𝑅𝑒𝑐𝑜𝑣𝑒𝑟𝑎𝑏𝑙𝑒</m:t>
                            </m:r>
                            <m:r>
                              <a:rPr lang="en-US" sz="1100" b="0" i="1">
                                <a:latin typeface="Cambria Math" panose="02040503050406030204" pitchFamily="18" charset="0"/>
                              </a:rPr>
                              <m:t> </m:t>
                            </m:r>
                            <m:r>
                              <a:rPr lang="en-US" sz="1100" b="0" i="1">
                                <a:latin typeface="Cambria Math" panose="02040503050406030204" pitchFamily="18" charset="0"/>
                              </a:rPr>
                              <m:t>𝑜𝑛</m:t>
                            </m:r>
                            <m:r>
                              <a:rPr lang="en-US" sz="1100" b="0" i="1">
                                <a:latin typeface="Cambria Math" panose="02040503050406030204" pitchFamily="18" charset="0"/>
                              </a:rPr>
                              <m:t> </m:t>
                            </m:r>
                            <m:r>
                              <a:rPr lang="en-US" sz="1100" b="0" i="1">
                                <a:latin typeface="Cambria Math" panose="02040503050406030204" pitchFamily="18" charset="0"/>
                              </a:rPr>
                              <m:t>𝑃𝑎𝑖𝑑</m:t>
                            </m:r>
                            <m:r>
                              <a:rPr lang="en-US" sz="1100" b="0" i="1">
                                <a:latin typeface="Cambria Math" panose="02040503050406030204" pitchFamily="18" charset="0"/>
                              </a:rPr>
                              <m:t> </m:t>
                            </m:r>
                            <m:r>
                              <a:rPr lang="en-US" sz="1100" b="0" i="1">
                                <a:latin typeface="Cambria Math" panose="02040503050406030204" pitchFamily="18" charset="0"/>
                              </a:rPr>
                              <m:t>𝐿𝑜𝑠𝑠</m:t>
                            </m:r>
                            <m:r>
                              <a:rPr lang="en-US" sz="1100" b="0" i="1">
                                <a:latin typeface="Cambria Math" panose="02040503050406030204" pitchFamily="18" charset="0"/>
                              </a:rPr>
                              <m:t> &amp; </m:t>
                            </m:r>
                            <m:r>
                              <a:rPr lang="en-US" sz="1100" b="0" i="1">
                                <a:latin typeface="Cambria Math" panose="02040503050406030204" pitchFamily="18" charset="0"/>
                              </a:rPr>
                              <m:t>𝐿𝐴𝐸</m:t>
                            </m:r>
                          </m:e>
                          <m:sub>
                            <m:r>
                              <a:rPr lang="en-US" sz="1100" b="0" i="1">
                                <a:latin typeface="Cambria Math" panose="02040503050406030204" pitchFamily="18" charset="0"/>
                              </a:rPr>
                              <m:t>𝑇𝑜𝑡𝑎𝑙</m:t>
                            </m:r>
                          </m:sub>
                          <m:sup>
                            <m:r>
                              <a:rPr lang="en-US" sz="1100" b="0" i="1">
                                <a:latin typeface="Cambria Math" panose="02040503050406030204" pitchFamily="18" charset="0"/>
                              </a:rPr>
                              <m:t>𝑁𝑜𝑡</m:t>
                            </m:r>
                            <m:r>
                              <a:rPr lang="en-US" sz="1100" b="0" i="1">
                                <a:latin typeface="Cambria Math" panose="02040503050406030204" pitchFamily="18" charset="0"/>
                              </a:rPr>
                              <m:t> </m:t>
                            </m:r>
                            <m:r>
                              <a:rPr lang="en-US" sz="1100" b="0" i="1">
                                <a:latin typeface="Cambria Math" panose="02040503050406030204" pitchFamily="18" charset="0"/>
                              </a:rPr>
                              <m:t>𝐷𝑖𝑠𝑝𝑢𝑡𝑒𝑑</m:t>
                            </m:r>
                          </m:sup>
                        </m:sSubSup>
                        <m:r>
                          <a:rPr lang="en-US" sz="1100" b="0" i="1">
                            <a:latin typeface="Cambria Math" panose="02040503050406030204" pitchFamily="18" charset="0"/>
                          </a:rPr>
                          <m:t>+</m:t>
                        </m:r>
                        <m:r>
                          <a:rPr lang="en-US" sz="1100" b="0" i="1">
                            <a:latin typeface="Cambria Math" panose="02040503050406030204" pitchFamily="18" charset="0"/>
                          </a:rPr>
                          <m:t>𝑅𝑒𝑐𝑒𝑖𝑣𝑒𝑑</m:t>
                        </m:r>
                        <m:r>
                          <a:rPr lang="en-US" sz="1100" b="0" i="1">
                            <a:latin typeface="Cambria Math" panose="02040503050406030204" pitchFamily="18" charset="0"/>
                          </a:rPr>
                          <m:t> </m:t>
                        </m:r>
                        <m:r>
                          <a:rPr lang="en-US" sz="1100" b="0" i="1">
                            <a:latin typeface="Cambria Math" panose="02040503050406030204" pitchFamily="18" charset="0"/>
                          </a:rPr>
                          <m:t>𝑃𝑟𝑖𝑜𝑟</m:t>
                        </m:r>
                        <m:r>
                          <a:rPr lang="en-US" sz="1100" b="0" i="1">
                            <a:latin typeface="Cambria Math" panose="02040503050406030204" pitchFamily="18" charset="0"/>
                          </a:rPr>
                          <m:t> 90 </m:t>
                        </m:r>
                        <m:r>
                          <a:rPr lang="en-US" sz="1100" b="0" i="1">
                            <a:latin typeface="Cambria Math" panose="02040503050406030204" pitchFamily="18" charset="0"/>
                          </a:rPr>
                          <m:t>𝐷𝑎𝑦𝑠</m:t>
                        </m:r>
                      </m:den>
                    </m:f>
                  </m:oMath>
                </m:oMathPara>
              </a14:m>
              <a:endParaRPr lang="en-US" sz="1100"/>
            </a:p>
          </xdr:txBody>
        </xdr:sp>
      </mc:Choice>
      <mc:Fallback xmlns="">
        <xdr:sp macro="" textlink="">
          <xdr:nvSpPr>
            <xdr:cNvPr id="2" name="TextBox 1">
              <a:extLst>
                <a:ext uri="{FF2B5EF4-FFF2-40B4-BE49-F238E27FC236}">
                  <a16:creationId xmlns:a16="http://schemas.microsoft.com/office/drawing/2014/main" id="{616545F2-74A9-2743-8C04-97664F7308FC}"/>
                </a:ext>
              </a:extLst>
            </xdr:cNvPr>
            <xdr:cNvSpPr txBox="1"/>
          </xdr:nvSpPr>
          <xdr:spPr>
            <a:xfrm>
              <a:off x="1058333" y="8102600"/>
              <a:ext cx="5609166" cy="555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r>
                <a:rPr lang="en-US" sz="1100" b="0" i="0">
                  <a:latin typeface="Cambria Math" panose="02040503050406030204" pitchFamily="18" charset="0"/>
                </a:rPr>
                <a:t>𝑆𝑙𝑜𝑤 𝑃𝑎𝑦 𝑅𝑎𝑡𝑖𝑜=(〖𝑅𝑒𝑐𝑜𝑣𝑒𝑟𝑎𝑏𝑙𝑒 𝑜𝑛 𝑃𝑎𝑖𝑑 𝐿𝑜𝑠𝑠 &amp; 𝐿𝐴𝐸〗_(&gt;90 𝐷𝑎𝑦𝑠 𝑂𝑣𝑒𝑟𝑑𝑢𝑒)^(𝑁𝑜𝑡 𝐷𝑖𝑠𝑝𝑢𝑡𝑒𝑑))/(〖𝑅𝑒𝑐𝑜𝑣𝑒𝑟𝑎𝑏𝑙𝑒 𝑜𝑛 𝑃𝑎𝑖𝑑 𝐿𝑜𝑠𝑠 &amp; 𝐿𝐴𝐸〗_𝑇𝑜𝑡𝑎𝑙^(𝑁𝑜𝑡 𝐷𝑖𝑠𝑝𝑢𝑡𝑒𝑑)+𝑅𝑒𝑐𝑒𝑖𝑣𝑒𝑑 𝑃𝑟𝑖𝑜𝑟 90 𝐷𝑎𝑦𝑠)</a:t>
              </a:r>
              <a:endParaRPr lang="en-US" sz="1100"/>
            </a:p>
          </xdr:txBody>
        </xdr:sp>
      </mc:Fallback>
    </mc:AlternateContent>
    <xdr:clientData/>
  </xdr:oneCellAnchor>
  <xdr:oneCellAnchor>
    <xdr:from>
      <xdr:col>1</xdr:col>
      <xdr:colOff>211667</xdr:colOff>
      <xdr:row>63</xdr:row>
      <xdr:rowOff>179917</xdr:rowOff>
    </xdr:from>
    <xdr:ext cx="4664097" cy="2645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D646FC1-1894-F74F-BD3B-7D97C57C1D19}"/>
                </a:ext>
              </a:extLst>
            </xdr:cNvPr>
            <xdr:cNvSpPr txBox="1"/>
          </xdr:nvSpPr>
          <xdr:spPr>
            <a:xfrm>
              <a:off x="1037167" y="13032317"/>
              <a:ext cx="4664097"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𝐶𝑜𝑙𝑙𝑎𝑡𝑒𝑟𝑎𝑙</m:t>
                    </m:r>
                    <m:r>
                      <a:rPr lang="en-US" sz="1100" b="0" i="1">
                        <a:latin typeface="Cambria Math" panose="02040503050406030204" pitchFamily="18" charset="0"/>
                      </a:rPr>
                      <m:t> </m:t>
                    </m:r>
                    <m:r>
                      <a:rPr lang="en-US" sz="1100" b="0" i="1">
                        <a:latin typeface="Cambria Math" panose="02040503050406030204" pitchFamily="18" charset="0"/>
                      </a:rPr>
                      <m:t>𝐷𝑒𝑓𝑖𝑐𝑖𝑒𝑛𝑐𝑦</m:t>
                    </m:r>
                    <m:r>
                      <a:rPr lang="en-US" sz="1100" b="0" i="1">
                        <a:latin typeface="Cambria Math" panose="02040503050406030204" pitchFamily="18" charset="0"/>
                      </a:rPr>
                      <m:t>=</m:t>
                    </m:r>
                    <m:func>
                      <m:funcPr>
                        <m:ctrlPr>
                          <a:rPr lang="en-US" sz="1100" b="0" i="1">
                            <a:latin typeface="Cambria Math" panose="02040503050406030204" pitchFamily="18" charset="0"/>
                          </a:rPr>
                        </m:ctrlPr>
                      </m:funcPr>
                      <m:fName>
                        <m:r>
                          <m:rPr>
                            <m:sty m:val="p"/>
                          </m:rPr>
                          <a:rPr lang="en-US" sz="1100" b="0" i="0">
                            <a:latin typeface="Cambria Math" panose="02040503050406030204" pitchFamily="18" charset="0"/>
                          </a:rPr>
                          <m:t>max</m:t>
                        </m:r>
                      </m:fName>
                      <m:e>
                        <m:d>
                          <m:dPr>
                            <m:ctrlPr>
                              <a:rPr lang="en-US" sz="1100" b="0" i="1">
                                <a:latin typeface="Cambria Math" panose="02040503050406030204" pitchFamily="18" charset="0"/>
                              </a:rPr>
                            </m:ctrlPr>
                          </m:dPr>
                          <m:e>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𝑅𝑒𝑐𝑜𝑣𝑒𝑟𝑎𝑏𝑙𝑒</m:t>
                            </m:r>
                            <m:r>
                              <a:rPr lang="en-US" sz="1100" b="0" i="1">
                                <a:latin typeface="Cambria Math" panose="02040503050406030204" pitchFamily="18" charset="0"/>
                              </a:rPr>
                              <m:t>−</m:t>
                            </m:r>
                            <m:r>
                              <a:rPr lang="en-US" sz="1100" b="0" i="1">
                                <a:latin typeface="Cambria Math" panose="02040503050406030204" pitchFamily="18" charset="0"/>
                              </a:rPr>
                              <m:t>𝐴𝑙𝑙𝑜𝑤𝑎𝑏𝑙𝑒</m:t>
                            </m:r>
                            <m:r>
                              <a:rPr lang="en-US" sz="1100" b="0" i="1">
                                <a:latin typeface="Cambria Math" panose="02040503050406030204" pitchFamily="18" charset="0"/>
                              </a:rPr>
                              <m:t> </m:t>
                            </m:r>
                            <m:r>
                              <a:rPr lang="en-US" sz="1100" b="0" i="1">
                                <a:latin typeface="Cambria Math" panose="02040503050406030204" pitchFamily="18" charset="0"/>
                              </a:rPr>
                              <m:t>𝑂𝑓𝑓𝑠𝑒𝑡𝑠</m:t>
                            </m:r>
                            <m:r>
                              <a:rPr lang="en-US" sz="1100" b="0" i="1">
                                <a:latin typeface="Cambria Math" panose="02040503050406030204" pitchFamily="18" charset="0"/>
                              </a:rPr>
                              <m:t>,0</m:t>
                            </m:r>
                          </m:e>
                        </m:d>
                      </m:e>
                    </m:func>
                  </m:oMath>
                </m:oMathPara>
              </a14:m>
              <a:endParaRPr lang="en-US" sz="1100"/>
            </a:p>
          </xdr:txBody>
        </xdr:sp>
      </mc:Choice>
      <mc:Fallback xmlns="">
        <xdr:sp macro="" textlink="">
          <xdr:nvSpPr>
            <xdr:cNvPr id="3" name="TextBox 2">
              <a:extLst>
                <a:ext uri="{FF2B5EF4-FFF2-40B4-BE49-F238E27FC236}">
                  <a16:creationId xmlns:a16="http://schemas.microsoft.com/office/drawing/2014/main" id="{0D646FC1-1894-F74F-BD3B-7D97C57C1D19}"/>
                </a:ext>
              </a:extLst>
            </xdr:cNvPr>
            <xdr:cNvSpPr txBox="1"/>
          </xdr:nvSpPr>
          <xdr:spPr>
            <a:xfrm>
              <a:off x="1037167" y="13032317"/>
              <a:ext cx="4664097"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𝐶𝑜𝑙𝑙𝑎𝑡𝑒𝑟𝑎𝑙 𝐷𝑒𝑓𝑖𝑐𝑖𝑒𝑛𝑐𝑦=max⁡(𝑇𝑜𝑡𝑎𝑙 𝑅𝑒𝑐𝑜𝑣𝑒𝑟𝑎𝑏𝑙𝑒−𝐴𝑙𝑙𝑜𝑤𝑎𝑏𝑙𝑒 𝑂𝑓𝑓𝑠𝑒𝑡𝑠,0)</a:t>
              </a:r>
              <a:endParaRPr lang="en-US" sz="1100"/>
            </a:p>
          </xdr:txBody>
        </xdr:sp>
      </mc:Fallback>
    </mc:AlternateContent>
    <xdr:clientData/>
  </xdr:oneCellAnchor>
  <xdr:oneCellAnchor>
    <xdr:from>
      <xdr:col>1</xdr:col>
      <xdr:colOff>190500</xdr:colOff>
      <xdr:row>74</xdr:row>
      <xdr:rowOff>105833</xdr:rowOff>
    </xdr:from>
    <xdr:ext cx="6094938" cy="287066"/>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0B724E0-A6B1-0844-A425-5EEF5290E0AE}"/>
                </a:ext>
              </a:extLst>
            </xdr:cNvPr>
            <xdr:cNvSpPr txBox="1"/>
          </xdr:nvSpPr>
          <xdr:spPr>
            <a:xfrm>
              <a:off x="1016000" y="15193433"/>
              <a:ext cx="6094938" cy="2870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𝑃𝑟𝑜𝑣𝑖𝑠𝑖𝑜𝑛</m:t>
                    </m:r>
                    <m:r>
                      <a:rPr lang="en-US" sz="1100" b="0" i="1">
                        <a:latin typeface="Cambria Math" panose="02040503050406030204" pitchFamily="18" charset="0"/>
                      </a:rPr>
                      <m:t>=20%×</m:t>
                    </m:r>
                    <m:func>
                      <m:funcPr>
                        <m:ctrlPr>
                          <a:rPr lang="en-US" sz="1100" b="0" i="1">
                            <a:latin typeface="Cambria Math" panose="02040503050406030204" pitchFamily="18" charset="0"/>
                            <a:ea typeface="Cambria Math" panose="02040503050406030204" pitchFamily="18" charset="0"/>
                          </a:rPr>
                        </m:ctrlPr>
                      </m:funcPr>
                      <m:fName>
                        <m:r>
                          <m:rPr>
                            <m:sty m:val="p"/>
                          </m:rPr>
                          <a:rPr lang="en-US" sz="1100" b="0" i="0">
                            <a:latin typeface="Cambria Math" panose="02040503050406030204" pitchFamily="18" charset="0"/>
                            <a:ea typeface="Cambria Math" panose="02040503050406030204" pitchFamily="18" charset="0"/>
                          </a:rPr>
                          <m:t>max</m:t>
                        </m:r>
                      </m:fName>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𝐶𝑜𝑙𝑙𝑎𝑡𝑒𝑟𝑎𝑙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𝐷𝑒𝑓𝑖𝑐𝑖𝑒𝑛𝑐𝑦</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rPr>
                                  <m:t>𝑅𝑒𝑐𝑜𝑣𝑒𝑟𝑎𝑏𝑙𝑒</m:t>
                                </m:r>
                                <m:r>
                                  <a:rPr lang="en-US" sz="1100" b="0" i="1">
                                    <a:latin typeface="Cambria Math" panose="02040503050406030204" pitchFamily="18" charset="0"/>
                                  </a:rPr>
                                  <m:t> </m:t>
                                </m:r>
                                <m:r>
                                  <a:rPr lang="en-US" sz="1100" b="0" i="1">
                                    <a:latin typeface="Cambria Math" panose="02040503050406030204" pitchFamily="18" charset="0"/>
                                  </a:rPr>
                                  <m:t>𝑜𝑛</m:t>
                                </m:r>
                                <m:r>
                                  <a:rPr lang="en-US" sz="1100" b="0" i="1">
                                    <a:latin typeface="Cambria Math" panose="02040503050406030204" pitchFamily="18" charset="0"/>
                                  </a:rPr>
                                  <m:t> </m:t>
                                </m:r>
                                <m:r>
                                  <a:rPr lang="en-US" sz="1100" b="0" i="1">
                                    <a:latin typeface="Cambria Math" panose="02040503050406030204" pitchFamily="18" charset="0"/>
                                  </a:rPr>
                                  <m:t>𝑃𝑎𝑖𝑑</m:t>
                                </m:r>
                                <m:r>
                                  <a:rPr lang="en-US" sz="1100" b="0" i="1">
                                    <a:latin typeface="Cambria Math" panose="02040503050406030204" pitchFamily="18" charset="0"/>
                                  </a:rPr>
                                  <m:t> </m:t>
                                </m:r>
                                <m:r>
                                  <a:rPr lang="en-US" sz="1100" b="0" i="1">
                                    <a:latin typeface="Cambria Math" panose="02040503050406030204" pitchFamily="18" charset="0"/>
                                  </a:rPr>
                                  <m:t>𝐿𝑜𝑠𝑠</m:t>
                                </m:r>
                                <m:r>
                                  <a:rPr lang="en-US" sz="1100" b="0" i="1">
                                    <a:latin typeface="Cambria Math" panose="02040503050406030204" pitchFamily="18" charset="0"/>
                                  </a:rPr>
                                  <m:t> &amp; </m:t>
                                </m:r>
                                <m:r>
                                  <a:rPr lang="en-US" sz="1100" b="0" i="1">
                                    <a:latin typeface="Cambria Math" panose="02040503050406030204" pitchFamily="18" charset="0"/>
                                  </a:rPr>
                                  <m:t>𝐿𝐴𝐸</m:t>
                                </m:r>
                              </m:e>
                              <m:sub>
                                <m:r>
                                  <a:rPr lang="en-US" sz="1100" b="0" i="1">
                                    <a:latin typeface="Cambria Math" panose="02040503050406030204" pitchFamily="18" charset="0"/>
                                  </a:rPr>
                                  <m:t>&gt;90 </m:t>
                                </m:r>
                                <m:r>
                                  <a:rPr lang="en-US" sz="1100" b="0" i="1">
                                    <a:latin typeface="Cambria Math" panose="02040503050406030204" pitchFamily="18" charset="0"/>
                                  </a:rPr>
                                  <m:t>𝐷𝑎𝑦𝑠</m:t>
                                </m:r>
                                <m:r>
                                  <a:rPr lang="en-US" sz="1100" b="0" i="1">
                                    <a:latin typeface="Cambria Math" panose="02040503050406030204" pitchFamily="18" charset="0"/>
                                  </a:rPr>
                                  <m:t> </m:t>
                                </m:r>
                                <m:r>
                                  <a:rPr lang="en-US" sz="1100" b="0" i="1">
                                    <a:latin typeface="Cambria Math" panose="02040503050406030204" pitchFamily="18" charset="0"/>
                                  </a:rPr>
                                  <m:t>𝑂𝑣𝑒𝑟𝑑𝑢𝑒</m:t>
                                </m:r>
                              </m:sub>
                            </m:sSub>
                          </m:e>
                        </m:d>
                      </m:e>
                    </m:func>
                  </m:oMath>
                </m:oMathPara>
              </a14:m>
              <a:endParaRPr lang="en-US" sz="1100"/>
            </a:p>
          </xdr:txBody>
        </xdr:sp>
      </mc:Choice>
      <mc:Fallback xmlns="">
        <xdr:sp macro="" textlink="">
          <xdr:nvSpPr>
            <xdr:cNvPr id="4" name="TextBox 3">
              <a:extLst>
                <a:ext uri="{FF2B5EF4-FFF2-40B4-BE49-F238E27FC236}">
                  <a16:creationId xmlns:a16="http://schemas.microsoft.com/office/drawing/2014/main" id="{30B724E0-A6B1-0844-A425-5EEF5290E0AE}"/>
                </a:ext>
              </a:extLst>
            </xdr:cNvPr>
            <xdr:cNvSpPr txBox="1"/>
          </xdr:nvSpPr>
          <xdr:spPr>
            <a:xfrm>
              <a:off x="1016000" y="15193433"/>
              <a:ext cx="6094938" cy="2870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𝑃𝑟𝑜𝑣𝑖𝑠𝑖𝑜𝑛=20%×</a:t>
              </a:r>
              <a:r>
                <a:rPr lang="en-US" sz="1100" b="0" i="0">
                  <a:latin typeface="Cambria Math" panose="02040503050406030204" pitchFamily="18" charset="0"/>
                  <a:ea typeface="Cambria Math" panose="02040503050406030204" pitchFamily="18" charset="0"/>
                </a:rPr>
                <a:t>max⁡(𝐶𝑜𝑙𝑙𝑎𝑡𝑒𝑟𝑎𝑙 𝐷𝑒𝑓𝑖𝑐𝑖𝑒𝑛𝑐𝑦,〖</a:t>
              </a:r>
              <a:r>
                <a:rPr lang="en-US" sz="1100" b="0" i="0">
                  <a:latin typeface="Cambria Math" panose="02040503050406030204" pitchFamily="18" charset="0"/>
                </a:rPr>
                <a:t>𝑅𝑒𝑐𝑜𝑣𝑒𝑟𝑎𝑏𝑙𝑒 𝑜𝑛 𝑃𝑎𝑖𝑑 𝐿𝑜𝑠𝑠 &amp; 𝐿𝐴𝐸</a:t>
              </a:r>
              <a:r>
                <a:rPr lang="en-US"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rPr>
                <a:t>&gt;90 𝐷𝑎𝑦𝑠 𝑂𝑣𝑒𝑟𝑑𝑢𝑒</a:t>
              </a:r>
              <a:r>
                <a:rPr lang="en-US" sz="1100" b="0" i="0">
                  <a:latin typeface="Cambria Math" panose="02040503050406030204" pitchFamily="18" charset="0"/>
                  <a:ea typeface="Cambria Math" panose="02040503050406030204" pitchFamily="18" charset="0"/>
                </a:rPr>
                <a:t>) )</a:t>
              </a:r>
              <a:endParaRPr lang="en-US" sz="1100"/>
            </a:p>
          </xdr:txBody>
        </xdr:sp>
      </mc:Fallback>
    </mc:AlternateContent>
    <xdr:clientData/>
  </xdr:oneCellAnchor>
  <xdr:oneCellAnchor>
    <xdr:from>
      <xdr:col>1</xdr:col>
      <xdr:colOff>222250</xdr:colOff>
      <xdr:row>66</xdr:row>
      <xdr:rowOff>63499</xdr:rowOff>
    </xdr:from>
    <xdr:ext cx="3947043" cy="112620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005737-811C-324F-BF3B-A6F0429F0457}"/>
                </a:ext>
              </a:extLst>
            </xdr:cNvPr>
            <xdr:cNvSpPr txBox="1"/>
          </xdr:nvSpPr>
          <xdr:spPr>
            <a:xfrm>
              <a:off x="1047750" y="13525499"/>
              <a:ext cx="3947043" cy="11262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lgn="l"/>
              <a14:m>
                <m:oMathPara xmlns:m="http://schemas.openxmlformats.org/officeDocument/2006/math">
                  <m:oMathParaPr>
                    <m:jc m:val="left"/>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𝐴𝑙𝑙𝑜𝑤𝑎𝑏𝑙𝑒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𝑂𝑓𝑓𝑠𝑒𝑡𝑠</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𝐶𝑒𝑑𝑒𝑑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𝐵𝑎𝑙𝑎𝑛𝑐𝑒𝑠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𝑃𝑎𝑦𝑎𝑏𝑙𝑒</m:t>
                    </m:r>
                  </m:oMath>
                </m:oMathPara>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𝑂𝑡h𝑒𝑟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𝐴𝑚𝑜𝑢𝑛𝑡𝑠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𝐷𝑢𝑒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𝑡𝑜</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𝑅𝑒𝑖𝑛𝑠𝑢𝑟𝑒𝑟𝑠</m:t>
                  </m:r>
                </m:oMath>
              </a14:m>
              <a:endParaRPr lang="en-US" sz="1100" b="0" i="1">
                <a:solidFill>
                  <a:schemeClr val="tx1"/>
                </a:solidFill>
                <a:effectLst/>
                <a:latin typeface="Cambria Math" panose="0204050305040603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𝐹𝑢𝑛𝑑𝑠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𝐻𝑒𝑙𝑑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𝑏𝑦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𝐶𝑜𝑚𝑝𝑎𝑛𝑦</m:t>
                  </m:r>
                </m:oMath>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𝐿𝑒𝑡𝑡𝑒𝑟𝑠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𝑜𝑓</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𝐶𝑟𝑒𝑑𝑖𝑡</m:t>
                  </m:r>
                </m:oMath>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𝐵𝑒𝑛𝑒𝑓𝑖𝑐𝑖𝑎𝑟𝑦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𝑇𝑟𝑢𝑠𝑡𝑠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𝑚𝑢𝑙𝑡𝑖𝑝𝑙𝑒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𝑜𝑟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𝑠𝑖𝑛𝑔𝑙𝑒</m:t>
                  </m:r>
                  <m:r>
                    <a:rPr lang="en-US" sz="1100" b="0" i="1">
                      <a:solidFill>
                        <a:schemeClr val="tx1"/>
                      </a:solidFill>
                      <a:effectLst/>
                      <a:latin typeface="Cambria Math" panose="02040503050406030204" pitchFamily="18" charset="0"/>
                      <a:ea typeface="+mn-ea"/>
                      <a:cs typeface="+mn-cs"/>
                    </a:rPr>
                    <m:t>)</m:t>
                  </m:r>
                </m:oMath>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𝑂𝑡h𝑒𝑟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𝐴𝑙𝑙𝑜𝑤𝑎𝑏𝑙𝑒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𝐶𝑜𝑙𝑙𝑎𝑡𝑒𝑟𝑎𝑙</m:t>
                  </m:r>
                </m:oMath>
              </a14:m>
              <a:endParaRPr lang="en-US" sz="1100" b="0" i="1">
                <a:solidFill>
                  <a:schemeClr val="tx1"/>
                </a:solidFill>
                <a:effectLst/>
                <a:latin typeface="Cambria Math" panose="02040503050406030204" pitchFamily="18" charset="0"/>
                <a:ea typeface="+mn-ea"/>
                <a:cs typeface="+mn-cs"/>
              </a:endParaRPr>
            </a:p>
          </xdr:txBody>
        </xdr:sp>
      </mc:Choice>
      <mc:Fallback xmlns="">
        <xdr:sp macro="" textlink="">
          <xdr:nvSpPr>
            <xdr:cNvPr id="5" name="TextBox 4">
              <a:extLst>
                <a:ext uri="{FF2B5EF4-FFF2-40B4-BE49-F238E27FC236}">
                  <a16:creationId xmlns:a16="http://schemas.microsoft.com/office/drawing/2014/main" id="{FE005737-811C-324F-BF3B-A6F0429F0457}"/>
                </a:ext>
              </a:extLst>
            </xdr:cNvPr>
            <xdr:cNvSpPr txBox="1"/>
          </xdr:nvSpPr>
          <xdr:spPr>
            <a:xfrm>
              <a:off x="1047750" y="13525499"/>
              <a:ext cx="3947043" cy="11262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lgn="l"/>
              <a:r>
                <a:rPr lang="en-US" sz="1100" b="0" i="0">
                  <a:solidFill>
                    <a:schemeClr val="tx1"/>
                  </a:solidFill>
                  <a:effectLst/>
                  <a:latin typeface="Cambria Math" panose="02040503050406030204" pitchFamily="18" charset="0"/>
                  <a:ea typeface="+mn-ea"/>
                  <a:cs typeface="+mn-cs"/>
                </a:rPr>
                <a:t>𝐴𝑙𝑙𝑜𝑤𝑎𝑏𝑙𝑒 𝑂𝑓𝑓𝑠𝑒𝑡𝑠</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𝐶𝑒𝑑𝑒𝑑 𝐵𝑎𝑙𝑎𝑛𝑐𝑒𝑠 𝑃𝑎𝑦𝑎𝑏𝑙𝑒</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𝑂𝑡ℎ𝑒𝑟 𝐴𝑚𝑜𝑢𝑛𝑡𝑠 𝐷𝑢𝑒 𝑡𝑜 𝑅𝑒𝑖𝑛𝑠𝑢𝑟𝑒𝑟𝑠</a:t>
              </a:r>
              <a:endParaRPr lang="en-US" sz="1100" b="0" i="1">
                <a:solidFill>
                  <a:schemeClr val="tx1"/>
                </a:solidFill>
                <a:effectLst/>
                <a:latin typeface="Cambria Math" panose="0204050305040603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𝐹𝑢𝑛𝑑𝑠 𝐻𝑒𝑙𝑑 𝑏𝑦 𝐶𝑜𝑚𝑝𝑎𝑛𝑦</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𝐿𝑒𝑡𝑡𝑒𝑟𝑠 𝑜𝑓 𝐶𝑟𝑒𝑑𝑖𝑡</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𝐵𝑒𝑛𝑒𝑓𝑖𝑐𝑖𝑎𝑟𝑦 𝑇𝑟𝑢𝑠𝑡𝑠 (𝑚𝑢𝑙𝑡𝑖𝑝𝑙𝑒 𝑜𝑟 𝑠𝑖𝑛𝑔𝑙𝑒)</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 𝑂𝑡ℎ𝑒𝑟 𝐴𝑙𝑙𝑜𝑤𝑎𝑏𝑙𝑒 𝐶𝑜𝑙𝑙𝑎𝑡𝑒𝑟𝑎𝑙</a:t>
              </a:r>
              <a:endParaRPr lang="en-US" sz="1100" b="0" i="1">
                <a:solidFill>
                  <a:schemeClr val="tx1"/>
                </a:solidFill>
                <a:effectLst/>
                <a:latin typeface="Cambria Math" panose="02040503050406030204" pitchFamily="18" charset="0"/>
                <a:ea typeface="+mn-ea"/>
                <a:cs typeface="+mn-cs"/>
              </a:endParaRPr>
            </a:p>
          </xdr:txBody>
        </xdr:sp>
      </mc:Fallback>
    </mc:AlternateContent>
    <xdr:clientData/>
  </xdr:oneCellAnchor>
  <xdr:oneCellAnchor>
    <xdr:from>
      <xdr:col>1</xdr:col>
      <xdr:colOff>190500</xdr:colOff>
      <xdr:row>56</xdr:row>
      <xdr:rowOff>105833</xdr:rowOff>
    </xdr:from>
    <xdr:ext cx="4262705" cy="275268"/>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E4A576FE-2116-2743-9D87-4E664C4C104C}"/>
                </a:ext>
              </a:extLst>
            </xdr:cNvPr>
            <xdr:cNvSpPr txBox="1"/>
          </xdr:nvSpPr>
          <xdr:spPr>
            <a:xfrm>
              <a:off x="1016000" y="11535833"/>
              <a:ext cx="4262705" cy="2752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𝑃𝑟𝑜𝑣𝑖𝑠𝑖𝑜𝑛</m:t>
                    </m:r>
                    <m:r>
                      <a:rPr lang="en-US" sz="1100" b="0" i="1">
                        <a:latin typeface="Cambria Math" panose="02040503050406030204" pitchFamily="18" charset="0"/>
                      </a:rPr>
                      <m:t>=20%×</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rPr>
                          <m:t>𝑅𝑒𝑐𝑜𝑣𝑒𝑟𝑎𝑏𝑙𝑒</m:t>
                        </m:r>
                        <m:r>
                          <a:rPr lang="en-US" sz="1100" b="0" i="1">
                            <a:latin typeface="Cambria Math" panose="02040503050406030204" pitchFamily="18" charset="0"/>
                          </a:rPr>
                          <m:t> </m:t>
                        </m:r>
                        <m:r>
                          <a:rPr lang="en-US" sz="1100" b="0" i="1">
                            <a:latin typeface="Cambria Math" panose="02040503050406030204" pitchFamily="18" charset="0"/>
                          </a:rPr>
                          <m:t>𝑜𝑛</m:t>
                        </m:r>
                        <m:r>
                          <a:rPr lang="en-US" sz="1100" b="0" i="1">
                            <a:latin typeface="Cambria Math" panose="02040503050406030204" pitchFamily="18" charset="0"/>
                          </a:rPr>
                          <m:t> </m:t>
                        </m:r>
                        <m:r>
                          <a:rPr lang="en-US" sz="1100" b="0" i="1">
                            <a:latin typeface="Cambria Math" panose="02040503050406030204" pitchFamily="18" charset="0"/>
                          </a:rPr>
                          <m:t>𝑃𝑎𝑖𝑑</m:t>
                        </m:r>
                        <m:r>
                          <a:rPr lang="en-US" sz="1100" b="0" i="1">
                            <a:latin typeface="Cambria Math" panose="02040503050406030204" pitchFamily="18" charset="0"/>
                          </a:rPr>
                          <m:t> </m:t>
                        </m:r>
                        <m:r>
                          <a:rPr lang="en-US" sz="1100" b="0" i="1">
                            <a:latin typeface="Cambria Math" panose="02040503050406030204" pitchFamily="18" charset="0"/>
                          </a:rPr>
                          <m:t>𝐿𝑜𝑠𝑠</m:t>
                        </m:r>
                        <m:r>
                          <a:rPr lang="en-US" sz="1100" b="0" i="1">
                            <a:latin typeface="Cambria Math" panose="02040503050406030204" pitchFamily="18" charset="0"/>
                          </a:rPr>
                          <m:t> &amp; </m:t>
                        </m:r>
                        <m:r>
                          <a:rPr lang="en-US" sz="1100" b="0" i="1">
                            <a:latin typeface="Cambria Math" panose="02040503050406030204" pitchFamily="18" charset="0"/>
                          </a:rPr>
                          <m:t>𝐿𝐴𝐸</m:t>
                        </m:r>
                      </m:e>
                      <m:sub>
                        <m:r>
                          <a:rPr lang="en-US" sz="1100" b="0" i="1">
                            <a:latin typeface="Cambria Math" panose="02040503050406030204" pitchFamily="18" charset="0"/>
                          </a:rPr>
                          <m:t>&gt;90 </m:t>
                        </m:r>
                        <m:r>
                          <a:rPr lang="en-US" sz="1100" b="0" i="1">
                            <a:latin typeface="Cambria Math" panose="02040503050406030204" pitchFamily="18" charset="0"/>
                          </a:rPr>
                          <m:t>𝐷𝑎𝑦𝑠</m:t>
                        </m:r>
                        <m:r>
                          <a:rPr lang="en-US" sz="1100" b="0" i="1">
                            <a:latin typeface="Cambria Math" panose="02040503050406030204" pitchFamily="18" charset="0"/>
                          </a:rPr>
                          <m:t> </m:t>
                        </m:r>
                        <m:r>
                          <a:rPr lang="en-US" sz="1100" b="0" i="1">
                            <a:latin typeface="Cambria Math" panose="02040503050406030204" pitchFamily="18" charset="0"/>
                          </a:rPr>
                          <m:t>𝑂𝑣𝑒𝑟𝑑𝑢𝑒</m:t>
                        </m:r>
                      </m:sub>
                    </m:sSub>
                  </m:oMath>
                </m:oMathPara>
              </a14:m>
              <a:endParaRPr lang="en-US" sz="1100"/>
            </a:p>
          </xdr:txBody>
        </xdr:sp>
      </mc:Choice>
      <mc:Fallback xmlns="">
        <xdr:sp macro="" textlink="">
          <xdr:nvSpPr>
            <xdr:cNvPr id="6" name="TextBox 5">
              <a:extLst>
                <a:ext uri="{FF2B5EF4-FFF2-40B4-BE49-F238E27FC236}">
                  <a16:creationId xmlns:a16="http://schemas.microsoft.com/office/drawing/2014/main" id="{E4A576FE-2116-2743-9D87-4E664C4C104C}"/>
                </a:ext>
              </a:extLst>
            </xdr:cNvPr>
            <xdr:cNvSpPr txBox="1"/>
          </xdr:nvSpPr>
          <xdr:spPr>
            <a:xfrm>
              <a:off x="1016000" y="11535833"/>
              <a:ext cx="4262705" cy="2752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𝑃𝑟𝑜𝑣𝑖𝑠𝑖𝑜𝑛=20%×</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𝑅𝑒𝑐𝑜𝑣𝑒𝑟𝑎𝑏𝑙𝑒 𝑜𝑛 𝑃𝑎𝑖𝑑 𝐿𝑜𝑠𝑠 &amp; 𝐿𝐴𝐸</a:t>
              </a:r>
              <a:r>
                <a:rPr lang="en-US"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rPr>
                <a:t>&gt;90 𝐷𝑎𝑦𝑠 𝑂𝑣𝑒𝑟𝑑𝑢𝑒</a:t>
              </a:r>
              <a:r>
                <a:rPr lang="en-US" sz="1100" b="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xdr:col>
      <xdr:colOff>105834</xdr:colOff>
      <xdr:row>87</xdr:row>
      <xdr:rowOff>148166</xdr:rowOff>
    </xdr:from>
    <xdr:ext cx="6137899" cy="53290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F2D71466-6F46-4844-8B6A-3E0B491D9155}"/>
                </a:ext>
              </a:extLst>
            </xdr:cNvPr>
            <xdr:cNvSpPr txBox="1"/>
          </xdr:nvSpPr>
          <xdr:spPr>
            <a:xfrm>
              <a:off x="931334" y="17877366"/>
              <a:ext cx="6137899" cy="53290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𝑃𝑟𝑜𝑣𝑖𝑠𝑖𝑜𝑛</m:t>
                    </m:r>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𝐶𝑜𝑙𝑙𝑎𝑡𝑒𝑟𝑎𝑙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𝐷𝑒𝑓𝑖𝑐𝑖𝑒𝑛𝑐𝑦</m:t>
                    </m:r>
                    <m:r>
                      <a:rPr lang="en-US" sz="1100" b="0" i="1">
                        <a:latin typeface="Cambria Math" panose="02040503050406030204" pitchFamily="18" charset="0"/>
                        <a:ea typeface="Cambria Math" panose="02040503050406030204" pitchFamily="18" charset="0"/>
                      </a:rPr>
                      <m:t>+20%×</m:t>
                    </m:r>
                    <m:d>
                      <m:dPr>
                        <m:ctrlPr>
                          <a:rPr lang="en-US" sz="1100" b="0" i="1">
                            <a:latin typeface="Cambria Math" panose="02040503050406030204" pitchFamily="18" charset="0"/>
                          </a:rPr>
                        </m:ctrlPr>
                      </m:dPr>
                      <m:e>
                        <m:eqArr>
                          <m:eqArrPr>
                            <m:ctrlPr>
                              <a:rPr lang="en-US" sz="1100" b="0" i="1">
                                <a:latin typeface="Cambria Math" panose="02040503050406030204" pitchFamily="18" charset="0"/>
                              </a:rPr>
                            </m:ctrlPr>
                          </m:eqArrPr>
                          <m:e>
                            <m:r>
                              <a:rPr lang="en-US" sz="1100" b="0" i="1">
                                <a:latin typeface="Cambria Math" panose="02040503050406030204" pitchFamily="18" charset="0"/>
                              </a:rPr>
                              <m:t>                                            </m:t>
                            </m:r>
                          </m:e>
                          <m:e>
                            <m:sSubSup>
                              <m:sSubSupPr>
                                <m:ctrlPr>
                                  <a:rPr lang="en-US" b="0" i="1">
                                    <a:latin typeface="Cambria Math" panose="02040503050406030204" pitchFamily="18" charset="0"/>
                                  </a:rPr>
                                </m:ctrlPr>
                              </m:sSubSupPr>
                              <m:e>
                                <m:r>
                                  <a:rPr lang="en-US" sz="1100" b="0" i="1">
                                    <a:latin typeface="Cambria Math" panose="02040503050406030204" pitchFamily="18" charset="0"/>
                                  </a:rPr>
                                  <m:t>𝑅𝑒𝑐𝑜𝑣𝑒𝑟𝑎𝑏𝑙𝑒</m:t>
                                </m:r>
                                <m:r>
                                  <a:rPr lang="en-US" sz="1100" b="0" i="1">
                                    <a:latin typeface="Cambria Math" panose="02040503050406030204" pitchFamily="18" charset="0"/>
                                  </a:rPr>
                                  <m:t> </m:t>
                                </m:r>
                                <m:r>
                                  <a:rPr lang="en-US" sz="1100" b="0" i="1">
                                    <a:latin typeface="Cambria Math" panose="02040503050406030204" pitchFamily="18" charset="0"/>
                                  </a:rPr>
                                  <m:t>𝑜𝑛</m:t>
                                </m:r>
                                <m:r>
                                  <a:rPr lang="en-US" sz="1100" b="0" i="1">
                                    <a:latin typeface="Cambria Math" panose="02040503050406030204" pitchFamily="18" charset="0"/>
                                  </a:rPr>
                                  <m:t> </m:t>
                                </m:r>
                                <m:r>
                                  <a:rPr lang="en-US" sz="1100" b="0" i="1">
                                    <a:latin typeface="Cambria Math" panose="02040503050406030204" pitchFamily="18" charset="0"/>
                                  </a:rPr>
                                  <m:t>𝑃𝑎𝑖𝑑</m:t>
                                </m:r>
                                <m:r>
                                  <a:rPr lang="en-US" sz="1100" b="0" i="1">
                                    <a:latin typeface="Cambria Math" panose="02040503050406030204" pitchFamily="18" charset="0"/>
                                  </a:rPr>
                                  <m:t> </m:t>
                                </m:r>
                                <m:r>
                                  <a:rPr lang="en-US" sz="1100" b="0" i="1">
                                    <a:latin typeface="Cambria Math" panose="02040503050406030204" pitchFamily="18" charset="0"/>
                                  </a:rPr>
                                  <m:t>𝐿𝑜𝑠𝑠</m:t>
                                </m:r>
                                <m:r>
                                  <a:rPr lang="en-US" sz="1100" b="0" i="1">
                                    <a:latin typeface="Cambria Math" panose="02040503050406030204" pitchFamily="18" charset="0"/>
                                  </a:rPr>
                                  <m:t>&amp; </m:t>
                                </m:r>
                                <m:r>
                                  <a:rPr lang="en-US" sz="1100" b="0" i="1">
                                    <a:latin typeface="Cambria Math" panose="02040503050406030204" pitchFamily="18" charset="0"/>
                                  </a:rPr>
                                  <m:t>𝐿𝐴𝐸</m:t>
                                </m:r>
                              </m:e>
                              <m:sub>
                                <m:r>
                                  <a:rPr lang="en-US" sz="1100" b="0" i="1">
                                    <a:latin typeface="Cambria Math" panose="02040503050406030204" pitchFamily="18" charset="0"/>
                                  </a:rPr>
                                  <m:t>&gt;90 </m:t>
                                </m:r>
                                <m:r>
                                  <a:rPr lang="en-US" sz="1100" b="0" i="1">
                                    <a:latin typeface="Cambria Math" panose="02040503050406030204" pitchFamily="18" charset="0"/>
                                  </a:rPr>
                                  <m:t>𝐷𝑎𝑦𝑠</m:t>
                                </m:r>
                                <m:r>
                                  <a:rPr lang="en-US" sz="1100" b="0" i="1">
                                    <a:latin typeface="Cambria Math" panose="02040503050406030204" pitchFamily="18" charset="0"/>
                                  </a:rPr>
                                  <m:t> </m:t>
                                </m:r>
                                <m:r>
                                  <a:rPr lang="en-US" sz="1100" b="0" i="1">
                                    <a:latin typeface="Cambria Math" panose="02040503050406030204" pitchFamily="18" charset="0"/>
                                  </a:rPr>
                                  <m:t>𝑂𝑣𝑒𝑟𝑑𝑢𝑒</m:t>
                                </m:r>
                              </m:sub>
                              <m:sup>
                                <m:r>
                                  <a:rPr lang="en-US" b="0" i="1">
                                    <a:latin typeface="Cambria Math" panose="02040503050406030204" pitchFamily="18" charset="0"/>
                                  </a:rPr>
                                  <m:t>𝑁𝑜𝑡</m:t>
                                </m:r>
                                <m:r>
                                  <a:rPr lang="en-US" b="0" i="1">
                                    <a:latin typeface="Cambria Math" panose="02040503050406030204" pitchFamily="18" charset="0"/>
                                  </a:rPr>
                                  <m:t> </m:t>
                                </m:r>
                                <m:r>
                                  <a:rPr lang="en-US" b="0" i="1">
                                    <a:latin typeface="Cambria Math" panose="02040503050406030204" pitchFamily="18" charset="0"/>
                                  </a:rPr>
                                  <m:t>𝑖𝑛</m:t>
                                </m:r>
                                <m:r>
                                  <a:rPr lang="en-US" b="0" i="1">
                                    <a:latin typeface="Cambria Math" panose="02040503050406030204" pitchFamily="18" charset="0"/>
                                  </a:rPr>
                                  <m:t> </m:t>
                                </m:r>
                                <m:r>
                                  <a:rPr lang="en-US" b="0" i="1">
                                    <a:latin typeface="Cambria Math" panose="02040503050406030204" pitchFamily="18" charset="0"/>
                                  </a:rPr>
                                  <m:t>𝐷𝑖𝑠𝑝𝑢𝑡𝑒</m:t>
                                </m:r>
                              </m:sup>
                            </m:sSubSup>
                          </m:e>
                          <m:e>
                            <m:r>
                              <a:rPr lang="en-US" b="0" i="1">
                                <a:latin typeface="Cambria Math" panose="02040503050406030204" pitchFamily="18" charset="0"/>
                              </a:rPr>
                              <m:t>+ </m:t>
                            </m:r>
                            <m:sSup>
                              <m:sSupPr>
                                <m:ctrlPr>
                                  <a:rPr lang="en-US" sz="1100" b="0" i="1">
                                    <a:latin typeface="Cambria Math" panose="02040503050406030204" pitchFamily="18" charset="0"/>
                                  </a:rPr>
                                </m:ctrlPr>
                              </m:sSupPr>
                              <m:e>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𝑅𝑒𝑐𝑜𝑣𝑒𝑟𝑎𝑏𝑙𝑒</m:t>
                                </m:r>
                              </m:e>
                              <m:sup>
                                <m:r>
                                  <a:rPr lang="en-US" sz="1100" b="0" i="1">
                                    <a:latin typeface="Cambria Math" panose="02040503050406030204" pitchFamily="18" charset="0"/>
                                  </a:rPr>
                                  <m:t>𝐷𝑖𝑠𝑝𝑢𝑡𝑒𝑑</m:t>
                                </m:r>
                              </m:sup>
                            </m:sSup>
                            <m:r>
                              <a:rPr lang="en-US" sz="1100" b="0" i="1">
                                <a:latin typeface="Cambria Math" panose="02040503050406030204" pitchFamily="18" charset="0"/>
                              </a:rPr>
                              <m:t>                                    </m:t>
                            </m:r>
                          </m:e>
                        </m:eqArr>
                      </m:e>
                    </m:d>
                  </m:oMath>
                </m:oMathPara>
              </a14:m>
              <a:endParaRPr lang="en-US" sz="1100"/>
            </a:p>
          </xdr:txBody>
        </xdr:sp>
      </mc:Choice>
      <mc:Fallback xmlns="">
        <xdr:sp macro="" textlink="">
          <xdr:nvSpPr>
            <xdr:cNvPr id="7" name="TextBox 6">
              <a:extLst>
                <a:ext uri="{FF2B5EF4-FFF2-40B4-BE49-F238E27FC236}">
                  <a16:creationId xmlns:a16="http://schemas.microsoft.com/office/drawing/2014/main" id="{F2D71466-6F46-4844-8B6A-3E0B491D9155}"/>
                </a:ext>
              </a:extLst>
            </xdr:cNvPr>
            <xdr:cNvSpPr txBox="1"/>
          </xdr:nvSpPr>
          <xdr:spPr>
            <a:xfrm>
              <a:off x="931334" y="17877366"/>
              <a:ext cx="6137899" cy="53290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𝑃𝑟𝑜𝑣𝑖𝑠𝑖𝑜𝑛=</a:t>
              </a:r>
              <a:r>
                <a:rPr lang="en-US" sz="1100" b="0" i="0">
                  <a:latin typeface="Cambria Math" panose="02040503050406030204" pitchFamily="18" charset="0"/>
                  <a:ea typeface="Cambria Math" panose="02040503050406030204" pitchFamily="18" charset="0"/>
                </a:rPr>
                <a:t>𝐶𝑜𝑙𝑙𝑎𝑡𝑒𝑟𝑎𝑙 𝐷𝑒𝑓𝑖𝑐𝑖𝑒𝑛𝑐𝑦+20%×</a:t>
              </a:r>
              <a:r>
                <a:rPr lang="en-US" sz="1100" b="0" i="0">
                  <a:latin typeface="Cambria Math" panose="02040503050406030204" pitchFamily="18" charset="0"/>
                </a:rPr>
                <a:t>(█(                                            @〖𝑅𝑒𝑐𝑜𝑣𝑒𝑟𝑎𝑏𝑙𝑒 𝑜𝑛 𝑃𝑎𝑖𝑑 𝐿𝑜𝑠𝑠&amp; 𝐿𝐴𝐸〗_(&gt;90 𝐷𝑎𝑦𝑠 𝑂𝑣𝑒𝑟𝑑𝑢𝑒)^(</a:t>
              </a:r>
              <a:r>
                <a:rPr lang="en-US" b="0" i="0">
                  <a:latin typeface="Cambria Math" panose="02040503050406030204" pitchFamily="18" charset="0"/>
                </a:rPr>
                <a:t>𝑁𝑜𝑡 𝑖𝑛 𝐷𝑖𝑠𝑝𝑢𝑡𝑒)@+ </a:t>
              </a:r>
              <a:r>
                <a:rPr lang="en-US" sz="1100" b="0" i="0">
                  <a:latin typeface="Cambria Math" panose="02040503050406030204" pitchFamily="18" charset="0"/>
                </a:rPr>
                <a:t>〖𝑇𝑜𝑡𝑎𝑙 𝑅𝑒𝑐𝑜𝑣𝑒𝑟𝑎𝑏𝑙𝑒〗^𝐷𝑖𝑠𝑝𝑢𝑡𝑒𝑑                                     ))</a:t>
              </a:r>
              <a:endParaRPr lang="en-US" sz="1100"/>
            </a:p>
          </xdr:txBody>
        </xdr:sp>
      </mc:Fallback>
    </mc:AlternateContent>
    <xdr:clientData/>
  </xdr:oneCellAnchor>
  <xdr:oneCellAnchor>
    <xdr:from>
      <xdr:col>4</xdr:col>
      <xdr:colOff>232833</xdr:colOff>
      <xdr:row>91</xdr:row>
      <xdr:rowOff>148167</xdr:rowOff>
    </xdr:from>
    <xdr:ext cx="1688988" cy="26456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7078BA3F-EB97-2B46-891E-C3CA9E5B0971}"/>
                </a:ext>
              </a:extLst>
            </xdr:cNvPr>
            <xdr:cNvSpPr txBox="1"/>
          </xdr:nvSpPr>
          <xdr:spPr>
            <a:xfrm>
              <a:off x="3534833" y="18690167"/>
              <a:ext cx="1688988"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Cap</m:t>
                    </m:r>
                    <m:r>
                      <a:rPr lang="en-US" sz="1100" b="0" i="0">
                        <a:latin typeface="Cambria Math" panose="02040503050406030204" pitchFamily="18" charset="0"/>
                      </a:rPr>
                      <m:t> </m:t>
                    </m:r>
                    <m:r>
                      <m:rPr>
                        <m:sty m:val="p"/>
                      </m:rPr>
                      <a:rPr lang="en-US" sz="1100" b="0" i="0">
                        <a:latin typeface="Cambria Math" panose="02040503050406030204" pitchFamily="18" charset="0"/>
                      </a:rPr>
                      <m:t>at</m:t>
                    </m:r>
                    <m:r>
                      <a:rPr lang="en-US" sz="1100" b="0" i="0">
                        <a:latin typeface="Cambria Math" panose="02040503050406030204" pitchFamily="18" charset="0"/>
                      </a:rPr>
                      <m:t> </m:t>
                    </m:r>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𝑅𝑒𝑐𝑜𝑣𝑒𝑟𝑎𝑏𝑙𝑒</m:t>
                    </m:r>
                  </m:oMath>
                </m:oMathPara>
              </a14:m>
              <a:endParaRPr lang="en-US" sz="1100"/>
            </a:p>
          </xdr:txBody>
        </xdr:sp>
      </mc:Choice>
      <mc:Fallback xmlns="">
        <xdr:sp macro="" textlink="">
          <xdr:nvSpPr>
            <xdr:cNvPr id="8" name="TextBox 7">
              <a:extLst>
                <a:ext uri="{FF2B5EF4-FFF2-40B4-BE49-F238E27FC236}">
                  <a16:creationId xmlns:a16="http://schemas.microsoft.com/office/drawing/2014/main" id="{7078BA3F-EB97-2B46-891E-C3CA9E5B0971}"/>
                </a:ext>
              </a:extLst>
            </xdr:cNvPr>
            <xdr:cNvSpPr txBox="1"/>
          </xdr:nvSpPr>
          <xdr:spPr>
            <a:xfrm>
              <a:off x="3534833" y="18690167"/>
              <a:ext cx="1688988"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45720" tIns="45720" rIns="45720" bIns="45720" rtlCol="0" anchor="t">
              <a:spAutoFit/>
            </a:bodyPr>
            <a:lstStyle/>
            <a:p>
              <a:pPr/>
              <a:r>
                <a:rPr lang="en-US" sz="1100" b="0" i="0">
                  <a:latin typeface="Cambria Math" panose="02040503050406030204" pitchFamily="18" charset="0"/>
                </a:rPr>
                <a:t>Cap at 𝑇𝑜𝑡𝑎𝑙 𝑅𝑒𝑐𝑜𝑣𝑒𝑟𝑎𝑏𝑙𝑒</a:t>
              </a:r>
              <a:endParaRPr lang="en-US" sz="1100"/>
            </a:p>
          </xdr:txBody>
        </xdr:sp>
      </mc:Fallback>
    </mc:AlternateContent>
    <xdr:clientData/>
  </xdr:oneCellAnchor>
  <xdr:twoCellAnchor>
    <xdr:from>
      <xdr:col>2</xdr:col>
      <xdr:colOff>174625</xdr:colOff>
      <xdr:row>90</xdr:row>
      <xdr:rowOff>105833</xdr:rowOff>
    </xdr:from>
    <xdr:to>
      <xdr:col>8</xdr:col>
      <xdr:colOff>296336</xdr:colOff>
      <xdr:row>91</xdr:row>
      <xdr:rowOff>121708</xdr:rowOff>
    </xdr:to>
    <xdr:sp macro="" textlink="">
      <xdr:nvSpPr>
        <xdr:cNvPr id="9" name="Left Brace 8">
          <a:extLst>
            <a:ext uri="{FF2B5EF4-FFF2-40B4-BE49-F238E27FC236}">
              <a16:creationId xmlns:a16="http://schemas.microsoft.com/office/drawing/2014/main" id="{BC88831D-C9FF-7E47-A583-9F93AEEEA3AC}"/>
            </a:ext>
          </a:extLst>
        </xdr:cNvPr>
        <xdr:cNvSpPr/>
      </xdr:nvSpPr>
      <xdr:spPr>
        <a:xfrm rot="16200000">
          <a:off x="4253443" y="16016815"/>
          <a:ext cx="219075" cy="507471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755650</xdr:colOff>
      <xdr:row>59</xdr:row>
      <xdr:rowOff>88901</xdr:rowOff>
    </xdr:from>
    <xdr:to>
      <xdr:col>9</xdr:col>
      <xdr:colOff>173566</xdr:colOff>
      <xdr:row>62</xdr:row>
      <xdr:rowOff>152401</xdr:rowOff>
    </xdr:to>
    <xdr:cxnSp macro="">
      <xdr:nvCxnSpPr>
        <xdr:cNvPr id="2" name="Straight Arrow Connector 1">
          <a:extLst>
            <a:ext uri="{FF2B5EF4-FFF2-40B4-BE49-F238E27FC236}">
              <a16:creationId xmlns:a16="http://schemas.microsoft.com/office/drawing/2014/main" id="{6CF33E0C-69B9-3F4E-92E7-4878D82EA81B}"/>
            </a:ext>
          </a:extLst>
        </xdr:cNvPr>
        <xdr:cNvCxnSpPr/>
      </xdr:nvCxnSpPr>
      <xdr:spPr>
        <a:xfrm flipH="1">
          <a:off x="7740650" y="12115801"/>
          <a:ext cx="243416" cy="673100"/>
        </a:xfrm>
        <a:prstGeom prst="straightConnector1">
          <a:avLst/>
        </a:prstGeom>
        <a:ln w="19050" cap="flat" cmpd="sng" algn="ctr">
          <a:solidFill>
            <a:schemeClr val="tx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687916</xdr:colOff>
      <xdr:row>84</xdr:row>
      <xdr:rowOff>42333</xdr:rowOff>
    </xdr:from>
    <xdr:to>
      <xdr:col>9</xdr:col>
      <xdr:colOff>105833</xdr:colOff>
      <xdr:row>87</xdr:row>
      <xdr:rowOff>148166</xdr:rowOff>
    </xdr:to>
    <xdr:cxnSp macro="">
      <xdr:nvCxnSpPr>
        <xdr:cNvPr id="3" name="Straight Arrow Connector 2">
          <a:extLst>
            <a:ext uri="{FF2B5EF4-FFF2-40B4-BE49-F238E27FC236}">
              <a16:creationId xmlns:a16="http://schemas.microsoft.com/office/drawing/2014/main" id="{073364C4-A823-4B49-A8D8-27896F3B6666}"/>
            </a:ext>
          </a:extLst>
        </xdr:cNvPr>
        <xdr:cNvCxnSpPr/>
      </xdr:nvCxnSpPr>
      <xdr:spPr>
        <a:xfrm flipH="1">
          <a:off x="7672916" y="17149233"/>
          <a:ext cx="243417" cy="715433"/>
        </a:xfrm>
        <a:prstGeom prst="straightConnector1">
          <a:avLst/>
        </a:prstGeom>
        <a:ln w="19050" cap="flat" cmpd="sng" algn="ctr">
          <a:solidFill>
            <a:schemeClr val="tx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723900</xdr:colOff>
      <xdr:row>108</xdr:row>
      <xdr:rowOff>57149</xdr:rowOff>
    </xdr:from>
    <xdr:to>
      <xdr:col>9</xdr:col>
      <xdr:colOff>141816</xdr:colOff>
      <xdr:row>111</xdr:row>
      <xdr:rowOff>120649</xdr:rowOff>
    </xdr:to>
    <xdr:cxnSp macro="">
      <xdr:nvCxnSpPr>
        <xdr:cNvPr id="4" name="Straight Arrow Connector 3">
          <a:extLst>
            <a:ext uri="{FF2B5EF4-FFF2-40B4-BE49-F238E27FC236}">
              <a16:creationId xmlns:a16="http://schemas.microsoft.com/office/drawing/2014/main" id="{064AE618-2B89-6D4B-9394-44248942553C}"/>
            </a:ext>
          </a:extLst>
        </xdr:cNvPr>
        <xdr:cNvCxnSpPr/>
      </xdr:nvCxnSpPr>
      <xdr:spPr>
        <a:xfrm flipH="1">
          <a:off x="7708900" y="22040849"/>
          <a:ext cx="243416" cy="673100"/>
        </a:xfrm>
        <a:prstGeom prst="straightConnector1">
          <a:avLst/>
        </a:prstGeom>
        <a:ln w="19050" cap="flat" cmpd="sng" algn="ctr">
          <a:solidFill>
            <a:schemeClr val="tx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xdr:col>
      <xdr:colOff>201084</xdr:colOff>
      <xdr:row>50</xdr:row>
      <xdr:rowOff>127000</xdr:rowOff>
    </xdr:from>
    <xdr:ext cx="3280833" cy="5951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EFE5F8C2-9B2B-9748-8877-6300DAF91B8F}"/>
                </a:ext>
              </a:extLst>
            </xdr:cNvPr>
            <xdr:cNvSpPr txBox="1"/>
          </xdr:nvSpPr>
          <xdr:spPr>
            <a:xfrm>
              <a:off x="1026584" y="10325100"/>
              <a:ext cx="3280833" cy="595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𝑃𝑎𝑟𝑡</m:t>
                    </m:r>
                    <m:r>
                      <a:rPr lang="en-US" sz="1100" b="0" i="1">
                        <a:latin typeface="Cambria Math" panose="02040503050406030204" pitchFamily="18" charset="0"/>
                      </a:rPr>
                      <m:t> 4 </m:t>
                    </m:r>
                    <m:r>
                      <a:rPr lang="en-US" sz="1100" b="0" i="1">
                        <a:latin typeface="Cambria Math" panose="02040503050406030204" pitchFamily="18" charset="0"/>
                      </a:rPr>
                      <m:t>𝑃𝑟𝑖𝑜𝑟</m:t>
                    </m:r>
                    <m:r>
                      <a:rPr lang="en-US" sz="1100" b="0" i="1">
                        <a:latin typeface="Cambria Math" panose="02040503050406030204" pitchFamily="18" charset="0"/>
                      </a:rPr>
                      <m:t> </m:t>
                    </m:r>
                    <m:r>
                      <a:rPr lang="en-US" sz="1100" b="0" i="1">
                        <a:latin typeface="Cambria Math" panose="02040503050406030204" pitchFamily="18" charset="0"/>
                      </a:rPr>
                      <m:t>𝑅𝑜𝑤</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𝐿𝑜𝑠𝑠</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𝑈𝑛𝑝𝑎𝑖𝑑</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𝐵𝑢𝑙𝑘</m:t>
                    </m:r>
                    <m:r>
                      <a:rPr lang="en-US" sz="1100" b="0" i="1">
                        <a:solidFill>
                          <a:schemeClr val="tx1"/>
                        </a:solidFill>
                        <a:latin typeface="Cambria Math" panose="02040503050406030204" pitchFamily="18" charset="0"/>
                      </a:rPr>
                      <m:t> &amp; </m:t>
                    </m:r>
                    <m:r>
                      <a:rPr lang="en-US" sz="1100" b="0" i="1">
                        <a:solidFill>
                          <a:schemeClr val="tx1"/>
                        </a:solidFill>
                        <a:latin typeface="Cambria Math" panose="02040503050406030204" pitchFamily="18" charset="0"/>
                      </a:rPr>
                      <m:t>𝐼𝐵𝑁𝑅</m:t>
                    </m:r>
                  </m:oMath>
                </m:oMathPara>
              </a14:m>
              <a:endParaRPr lang="en-US" sz="1100" b="0" i="1">
                <a:solidFill>
                  <a:schemeClr val="tx1"/>
                </a:solidFill>
                <a:effectLst/>
                <a:latin typeface="Cambria Math" panose="02040503050406030204" pitchFamily="18" charset="0"/>
                <a:ea typeface="+mn-ea"/>
                <a:cs typeface="+mn-cs"/>
              </a:endParaRPr>
            </a:p>
            <a:p>
              <a:pPr algn="l"/>
              <a14:m>
                <m:oMathPara xmlns:m="http://schemas.openxmlformats.org/officeDocument/2006/math">
                  <m:oMathParaPr>
                    <m:jc m:val="centerGroup"/>
                  </m:oMathParaPr>
                  <m:oMath xmlns:m="http://schemas.openxmlformats.org/officeDocument/2006/math">
                    <m:r>
                      <m:rPr>
                        <m:nor/>
                      </m:rPr>
                      <a:rPr lang="en-US" sz="1100" b="0">
                        <a:solidFill>
                          <a:schemeClr val="tx1"/>
                        </a:solidFill>
                        <a:effectLst/>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𝐷𝐶𝐶</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𝑈𝑛𝑝𝑎𝑖𝑑</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𝐵𝑢𝑙𝑘</m:t>
                    </m:r>
                    <m:r>
                      <a:rPr lang="en-US" sz="1100" b="0" i="1">
                        <a:solidFill>
                          <a:schemeClr val="tx1"/>
                        </a:solidFill>
                        <a:latin typeface="Cambria Math" panose="02040503050406030204" pitchFamily="18" charset="0"/>
                      </a:rPr>
                      <m:t> &amp; </m:t>
                    </m:r>
                    <m:r>
                      <a:rPr lang="en-US" sz="1100" b="0" i="1">
                        <a:solidFill>
                          <a:schemeClr val="tx1"/>
                        </a:solidFill>
                        <a:latin typeface="Cambria Math" panose="02040503050406030204" pitchFamily="18" charset="0"/>
                      </a:rPr>
                      <m:t>𝐼𝐵𝑁𝑅</m:t>
                    </m:r>
                  </m:oMath>
                </m:oMathPara>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baseline="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𝑇𝑎𝑏𝑢𝑙𝑎𝑟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𝐷𝑖𝑠𝑐𝑜𝑢𝑛𝑡</m:t>
                  </m:r>
                </m:oMath>
              </a14:m>
              <a:endParaRPr lang="en-US" sz="1100" b="0" i="1">
                <a:solidFill>
                  <a:schemeClr val="tx1"/>
                </a:solidFill>
                <a:effectLst/>
                <a:latin typeface="Cambria Math" panose="02040503050406030204" pitchFamily="18" charset="0"/>
                <a:ea typeface="+mn-ea"/>
                <a:cs typeface="+mn-cs"/>
              </a:endParaRPr>
            </a:p>
          </xdr:txBody>
        </xdr:sp>
      </mc:Choice>
      <mc:Fallback xmlns="">
        <xdr:sp macro="" textlink="">
          <xdr:nvSpPr>
            <xdr:cNvPr id="5" name="TextBox 4">
              <a:extLst>
                <a:ext uri="{FF2B5EF4-FFF2-40B4-BE49-F238E27FC236}">
                  <a16:creationId xmlns:a16="http://schemas.microsoft.com/office/drawing/2014/main" id="{EFE5F8C2-9B2B-9748-8877-6300DAF91B8F}"/>
                </a:ext>
              </a:extLst>
            </xdr:cNvPr>
            <xdr:cNvSpPr txBox="1"/>
          </xdr:nvSpPr>
          <xdr:spPr>
            <a:xfrm>
              <a:off x="1026584" y="10325100"/>
              <a:ext cx="3280833" cy="595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r>
                <a:rPr lang="en-US" sz="1100" b="0" i="0">
                  <a:latin typeface="Cambria Math" panose="02040503050406030204" pitchFamily="18" charset="0"/>
                </a:rPr>
                <a:t>𝑃𝑎𝑟𝑡 4 𝑃𝑟𝑖𝑜𝑟 𝑅𝑜𝑤</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𝑁𝑒𝑡 </a:t>
              </a:r>
              <a:r>
                <a:rPr lang="en-US" sz="1100" b="0" i="0">
                  <a:solidFill>
                    <a:schemeClr val="tx1"/>
                  </a:solidFill>
                  <a:latin typeface="Cambria Math" panose="02040503050406030204" pitchFamily="18" charset="0"/>
                </a:rPr>
                <a:t>𝐿𝑜𝑠𝑠 𝑈𝑛𝑝𝑎𝑖𝑑 𝐵𝑢𝑙𝑘 &amp; 𝐼𝐵𝑁𝑅</a:t>
              </a:r>
              <a:endParaRPr lang="en-US" sz="1100" b="0" i="1">
                <a:solidFill>
                  <a:schemeClr val="tx1"/>
                </a:solidFill>
                <a:effectLst/>
                <a:latin typeface="Cambria Math" panose="02040503050406030204" pitchFamily="18" charset="0"/>
                <a:ea typeface="+mn-ea"/>
                <a:cs typeface="+mn-cs"/>
              </a:endParaRPr>
            </a:p>
            <a:p>
              <a:pPr algn="l"/>
              <a:r>
                <a:rPr lang="en-US" sz="1100" b="0" i="0">
                  <a:solidFill>
                    <a:schemeClr val="tx1"/>
                  </a:solidFill>
                  <a:effectLst/>
                  <a:latin typeface="Cambria Math" panose="02040503050406030204" pitchFamily="18" charset="0"/>
                  <a:ea typeface="+mn-ea"/>
                  <a:cs typeface="+mn-cs"/>
                </a:rPr>
                <a:t>"                                 "       +𝑁𝑒𝑡 </a:t>
              </a:r>
              <a:r>
                <a:rPr lang="en-US" sz="1100" b="0" i="0">
                  <a:solidFill>
                    <a:schemeClr val="tx1"/>
                  </a:solidFill>
                  <a:latin typeface="Cambria Math" panose="02040503050406030204" pitchFamily="18" charset="0"/>
                </a:rPr>
                <a:t>𝐷𝐶𝐶 𝑈𝑛𝑝𝑎𝑖𝑑 𝐵𝑢𝑙𝑘 &amp; 𝐼𝐵𝑁𝑅</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baseline="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 𝑇𝑎𝑏𝑢𝑙𝑎𝑟 𝐷𝑖𝑠𝑐𝑜𝑢𝑛𝑡</a:t>
              </a:r>
              <a:endParaRPr lang="en-US" sz="1100" b="0" i="1">
                <a:solidFill>
                  <a:schemeClr val="tx1"/>
                </a:solidFill>
                <a:effectLst/>
                <a:latin typeface="Cambria Math" panose="02040503050406030204" pitchFamily="18" charset="0"/>
                <a:ea typeface="+mn-ea"/>
                <a:cs typeface="+mn-cs"/>
              </a:endParaRPr>
            </a:p>
          </xdr:txBody>
        </xdr:sp>
      </mc:Fallback>
    </mc:AlternateContent>
    <xdr:clientData/>
  </xdr:oneCellAnchor>
  <xdr:oneCellAnchor>
    <xdr:from>
      <xdr:col>1</xdr:col>
      <xdr:colOff>264583</xdr:colOff>
      <xdr:row>74</xdr:row>
      <xdr:rowOff>190501</xdr:rowOff>
    </xdr:from>
    <xdr:ext cx="3153833" cy="595163"/>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CDB6CC5-3586-E849-911B-FA1ADE1C8529}"/>
                </a:ext>
              </a:extLst>
            </xdr:cNvPr>
            <xdr:cNvSpPr txBox="1"/>
          </xdr:nvSpPr>
          <xdr:spPr>
            <a:xfrm>
              <a:off x="1090083" y="15265401"/>
              <a:ext cx="3153833" cy="595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14:m>
                <m:oMathPara xmlns:m="http://schemas.openxmlformats.org/officeDocument/2006/math">
                  <m:oMathParaPr>
                    <m:jc m:val="left"/>
                  </m:oMathParaPr>
                  <m:oMath xmlns:m="http://schemas.openxmlformats.org/officeDocument/2006/math">
                    <m:r>
                      <a:rPr lang="en-US" sz="1100" b="0" i="1">
                        <a:solidFill>
                          <a:schemeClr val="tx1"/>
                        </a:solidFill>
                        <a:latin typeface="Cambria Math" panose="02040503050406030204" pitchFamily="18" charset="0"/>
                      </a:rPr>
                      <m:t>𝑃𝑎𝑟𝑡</m:t>
                    </m:r>
                    <m:r>
                      <a:rPr lang="en-US" sz="1100" b="0" i="1">
                        <a:solidFill>
                          <a:schemeClr val="tx1"/>
                        </a:solidFill>
                        <a:latin typeface="Cambria Math" panose="02040503050406030204" pitchFamily="18" charset="0"/>
                      </a:rPr>
                      <m:t> 3 </m:t>
                    </m:r>
                    <m:r>
                      <a:rPr lang="en-US" sz="1100" b="0" i="1">
                        <a:solidFill>
                          <a:schemeClr val="tx1"/>
                        </a:solidFill>
                        <a:latin typeface="Cambria Math" panose="02040503050406030204" pitchFamily="18" charset="0"/>
                      </a:rPr>
                      <m:t>𝑃𝑟𝑖𝑜𝑟</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𝑅𝑜𝑤</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𝐿𝑜𝑠𝑠</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𝑃𝑎𝑦𝑚𝑒𝑛𝑡𝑠</m:t>
                    </m:r>
                  </m:oMath>
                </m:oMathPara>
              </a14:m>
              <a:endParaRPr lang="en-US" sz="1100" b="0" i="1">
                <a:solidFill>
                  <a:schemeClr val="tx1"/>
                </a:solidFill>
                <a:effectLst/>
                <a:latin typeface="Cambria Math" panose="02040503050406030204" pitchFamily="18" charset="0"/>
                <a:ea typeface="+mn-ea"/>
                <a:cs typeface="+mn-cs"/>
              </a:endParaRPr>
            </a:p>
            <a:p>
              <a:pPr algn="l"/>
              <a14:m>
                <m:oMathPara xmlns:m="http://schemas.openxmlformats.org/officeDocument/2006/math">
                  <m:oMathParaPr>
                    <m:jc m:val="left"/>
                  </m:oMathParaPr>
                  <m:oMath xmlns:m="http://schemas.openxmlformats.org/officeDocument/2006/math">
                    <m:r>
                      <m:rPr>
                        <m:nor/>
                      </m:rPr>
                      <a:rPr lang="en-US" sz="1100" b="0">
                        <a:solidFill>
                          <a:schemeClr val="tx1"/>
                        </a:solidFill>
                        <a:effectLst/>
                        <a:ea typeface="+mn-ea"/>
                        <a:cs typeface="+mn-cs"/>
                      </a:rPr>
                      <m:t>                                 </m:t>
                    </m:r>
                    <m:r>
                      <m:rPr>
                        <m:nor/>
                      </m:rPr>
                      <a:rPr lang="en-US" sz="1100" b="0" i="0">
                        <a:solidFill>
                          <a:schemeClr val="tx1"/>
                        </a:solidFill>
                        <a:effectLst/>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𝐷𝐶𝐶</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𝑃𝑎𝑦𝑚𝑒𝑛𝑡𝑠</m:t>
                    </m:r>
                  </m:oMath>
                </m:oMathPara>
              </a14:m>
              <a:endParaRPr lang="en-US" sz="1100" b="0" i="1">
                <a:solidFill>
                  <a:schemeClr val="tx1"/>
                </a:solidFill>
                <a:latin typeface="Cambria Math" panose="02040503050406030204" pitchFamily="18" charset="0"/>
              </a:endParaRPr>
            </a:p>
            <a:p>
              <a:pPr algn="l"/>
              <a:r>
                <a:rPr lang="en-US" sz="1100" b="0">
                  <a:solidFill>
                    <a:schemeClr val="tx1"/>
                  </a:solidFill>
                  <a:effectLst/>
                  <a:ea typeface="+mn-ea"/>
                  <a:cs typeface="+mn-cs"/>
                </a:rPr>
                <a:t>                                  </a:t>
              </a:r>
              <a14:m>
                <m:oMath xmlns:m="http://schemas.openxmlformats.org/officeDocument/2006/math">
                  <m:r>
                    <a:rPr lang="en-US" sz="1100" b="0" i="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𝑃𝑎𝑟𝑡</m:t>
                  </m:r>
                  <m:r>
                    <a:rPr lang="en-US" sz="1100" b="0" i="1">
                      <a:solidFill>
                        <a:schemeClr val="tx1"/>
                      </a:solidFill>
                      <a:effectLst/>
                      <a:latin typeface="Cambria Math" panose="02040503050406030204" pitchFamily="18" charset="0"/>
                      <a:ea typeface="+mn-ea"/>
                      <a:cs typeface="+mn-cs"/>
                    </a:rPr>
                    <m:t> 3 </m:t>
                  </m:r>
                  <m:r>
                    <a:rPr lang="en-US" sz="1100" b="0" i="1">
                      <a:solidFill>
                        <a:schemeClr val="tx1"/>
                      </a:solidFill>
                      <a:effectLst/>
                      <a:latin typeface="Cambria Math" panose="02040503050406030204" pitchFamily="18" charset="0"/>
                      <a:ea typeface="+mn-ea"/>
                      <a:cs typeface="+mn-cs"/>
                    </a:rPr>
                    <m:t>𝑃𝑎𝑖𝑑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𝑙𝑎𝑠𝑡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𝐶𝑌</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𝑎𝑚𝑜𝑢𝑛𝑡</m:t>
                  </m:r>
                  <m:r>
                    <a:rPr lang="en-US" sz="1100" b="0" i="1">
                      <a:solidFill>
                        <a:schemeClr val="tx1"/>
                      </a:solidFill>
                      <a:effectLst/>
                      <a:latin typeface="Cambria Math" panose="02040503050406030204" pitchFamily="18" charset="0"/>
                      <a:ea typeface="+mn-ea"/>
                      <a:cs typeface="+mn-cs"/>
                    </a:rPr>
                    <m:t>)</m:t>
                  </m:r>
                </m:oMath>
              </a14:m>
              <a:endParaRPr lang="en-US" sz="1100" b="0" i="1">
                <a:solidFill>
                  <a:schemeClr val="tx1"/>
                </a:solidFill>
                <a:effectLst/>
                <a:latin typeface="Cambria Math" panose="02040503050406030204" pitchFamily="18" charset="0"/>
                <a:ea typeface="+mn-ea"/>
                <a:cs typeface="+mn-cs"/>
              </a:endParaRPr>
            </a:p>
          </xdr:txBody>
        </xdr:sp>
      </mc:Choice>
      <mc:Fallback xmlns="">
        <xdr:sp macro="" textlink="">
          <xdr:nvSpPr>
            <xdr:cNvPr id="6" name="TextBox 5">
              <a:extLst>
                <a:ext uri="{FF2B5EF4-FFF2-40B4-BE49-F238E27FC236}">
                  <a16:creationId xmlns:a16="http://schemas.microsoft.com/office/drawing/2014/main" id="{6CDB6CC5-3586-E849-911B-FA1ADE1C8529}"/>
                </a:ext>
              </a:extLst>
            </xdr:cNvPr>
            <xdr:cNvSpPr txBox="1"/>
          </xdr:nvSpPr>
          <xdr:spPr>
            <a:xfrm>
              <a:off x="1090083" y="15265401"/>
              <a:ext cx="3153833" cy="595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r>
                <a:rPr lang="en-US" sz="1100" b="0" i="0">
                  <a:solidFill>
                    <a:schemeClr val="tx1"/>
                  </a:solidFill>
                  <a:latin typeface="Cambria Math" panose="02040503050406030204" pitchFamily="18" charset="0"/>
                </a:rPr>
                <a:t>𝑃𝑎𝑟𝑡 3 𝑃𝑟𝑖𝑜𝑟 𝑅𝑜𝑤</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𝑁𝑒𝑡 </a:t>
              </a:r>
              <a:r>
                <a:rPr lang="en-US" sz="1100" b="0" i="0">
                  <a:solidFill>
                    <a:schemeClr val="tx1"/>
                  </a:solidFill>
                  <a:latin typeface="Cambria Math" panose="02040503050406030204" pitchFamily="18" charset="0"/>
                </a:rPr>
                <a:t>𝐿𝑜𝑠𝑠 𝑃𝑎𝑦𝑚𝑒𝑛𝑡𝑠</a:t>
              </a:r>
              <a:endParaRPr lang="en-US" sz="1100" b="0" i="1">
                <a:solidFill>
                  <a:schemeClr val="tx1"/>
                </a:solidFill>
                <a:effectLst/>
                <a:latin typeface="Cambria Math" panose="02040503050406030204" pitchFamily="18" charset="0"/>
                <a:ea typeface="+mn-ea"/>
                <a:cs typeface="+mn-cs"/>
              </a:endParaRPr>
            </a:p>
            <a:p>
              <a:pPr algn="l"/>
              <a:r>
                <a:rPr lang="en-US" sz="1100" b="0" i="0">
                  <a:solidFill>
                    <a:schemeClr val="tx1"/>
                  </a:solidFill>
                  <a:effectLst/>
                  <a:latin typeface="Cambria Math" panose="02040503050406030204" pitchFamily="18" charset="0"/>
                  <a:ea typeface="+mn-ea"/>
                  <a:cs typeface="+mn-cs"/>
                </a:rPr>
                <a:t>"                                  "      +𝑁𝑒𝑡 </a:t>
              </a:r>
              <a:r>
                <a:rPr lang="en-US" sz="1100" b="0" i="0">
                  <a:solidFill>
                    <a:schemeClr val="tx1"/>
                  </a:solidFill>
                  <a:latin typeface="Cambria Math" panose="02040503050406030204" pitchFamily="18" charset="0"/>
                </a:rPr>
                <a:t>𝐷𝐶𝐶 𝑃𝑎𝑦𝑚𝑒𝑛𝑡𝑠</a:t>
              </a:r>
              <a:endParaRPr lang="en-US" sz="1100" b="0" i="1">
                <a:solidFill>
                  <a:schemeClr val="tx1"/>
                </a:solidFill>
                <a:latin typeface="Cambria Math" panose="02040503050406030204" pitchFamily="18" charset="0"/>
              </a:endParaRPr>
            </a:p>
            <a:p>
              <a:pPr algn="l"/>
              <a:r>
                <a:rPr lang="en-US" sz="1100" b="0">
                  <a:solidFill>
                    <a:schemeClr val="tx1"/>
                  </a:solidFill>
                  <a:effectLst/>
                  <a:ea typeface="+mn-ea"/>
                  <a:cs typeface="+mn-cs"/>
                </a:rPr>
                <a:t>                                  </a:t>
              </a:r>
              <a:r>
                <a:rPr lang="en-US" sz="1100" b="0" i="0">
                  <a:solidFill>
                    <a:schemeClr val="tx1"/>
                  </a:solidFill>
                  <a:effectLst/>
                  <a:latin typeface="Cambria Math" panose="02040503050406030204" pitchFamily="18" charset="0"/>
                  <a:ea typeface="+mn-ea"/>
                  <a:cs typeface="+mn-cs"/>
                </a:rPr>
                <a:t>       +𝑃𝑎𝑟𝑡 3 𝑃𝑎𝑖𝑑 (𝑙𝑎𝑠𝑡 𝐶𝑌 𝑎𝑚𝑜𝑢𝑛𝑡)</a:t>
              </a:r>
              <a:endParaRPr lang="en-US" sz="1100" b="0" i="1">
                <a:solidFill>
                  <a:schemeClr val="tx1"/>
                </a:solidFill>
                <a:effectLst/>
                <a:latin typeface="Cambria Math" panose="02040503050406030204" pitchFamily="18" charset="0"/>
                <a:ea typeface="+mn-ea"/>
                <a:cs typeface="+mn-cs"/>
              </a:endParaRPr>
            </a:p>
          </xdr:txBody>
        </xdr:sp>
      </mc:Fallback>
    </mc:AlternateContent>
    <xdr:clientData/>
  </xdr:oneCellAnchor>
  <xdr:oneCellAnchor>
    <xdr:from>
      <xdr:col>1</xdr:col>
      <xdr:colOff>95250</xdr:colOff>
      <xdr:row>99</xdr:row>
      <xdr:rowOff>42333</xdr:rowOff>
    </xdr:from>
    <xdr:ext cx="4487333" cy="59516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455084BF-5DDE-1449-B726-C0DAF0DF5D1F}"/>
                </a:ext>
              </a:extLst>
            </xdr:cNvPr>
            <xdr:cNvSpPr txBox="1"/>
          </xdr:nvSpPr>
          <xdr:spPr>
            <a:xfrm>
              <a:off x="920750" y="20197233"/>
              <a:ext cx="4487333" cy="595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14:m>
                <m:oMathPara xmlns:m="http://schemas.openxmlformats.org/officeDocument/2006/math">
                  <m:oMathParaPr>
                    <m:jc m:val="centerGroup"/>
                  </m:oMathParaPr>
                  <m:oMath xmlns:m="http://schemas.openxmlformats.org/officeDocument/2006/math">
                    <m:r>
                      <a:rPr lang="en-US" sz="1100" b="0" i="1">
                        <a:solidFill>
                          <a:schemeClr val="tx1"/>
                        </a:solidFill>
                        <a:latin typeface="Cambria Math" panose="02040503050406030204" pitchFamily="18" charset="0"/>
                      </a:rPr>
                      <m:t>𝑃𝑎𝑟𝑡</m:t>
                    </m:r>
                    <m:r>
                      <a:rPr lang="en-US" sz="1100" b="0" i="1">
                        <a:solidFill>
                          <a:schemeClr val="tx1"/>
                        </a:solidFill>
                        <a:latin typeface="Cambria Math" panose="02040503050406030204" pitchFamily="18" charset="0"/>
                      </a:rPr>
                      <m:t> 2 </m:t>
                    </m:r>
                    <m:r>
                      <a:rPr lang="en-US" sz="1100" b="0" i="1">
                        <a:solidFill>
                          <a:schemeClr val="tx1"/>
                        </a:solidFill>
                        <a:latin typeface="Cambria Math" panose="02040503050406030204" pitchFamily="18" charset="0"/>
                      </a:rPr>
                      <m:t>𝑃𝑟𝑖𝑜𝑟</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𝑅𝑜𝑤</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𝑃𝑎𝑟𝑡</m:t>
                    </m:r>
                    <m:r>
                      <a:rPr lang="en-US" sz="1100" b="0" i="1">
                        <a:solidFill>
                          <a:schemeClr val="tx1"/>
                        </a:solidFill>
                        <a:effectLst/>
                        <a:latin typeface="Cambria Math" panose="02040503050406030204" pitchFamily="18" charset="0"/>
                        <a:ea typeface="+mn-ea"/>
                        <a:cs typeface="+mn-cs"/>
                      </a:rPr>
                      <m:t> 4 </m:t>
                    </m:r>
                    <m:r>
                      <a:rPr lang="en-US" sz="1100" b="0" i="1">
                        <a:solidFill>
                          <a:schemeClr val="tx1"/>
                        </a:solidFill>
                        <a:effectLst/>
                        <a:latin typeface="Cambria Math" panose="02040503050406030204" pitchFamily="18" charset="0"/>
                        <a:ea typeface="+mn-ea"/>
                        <a:cs typeface="+mn-cs"/>
                      </a:rPr>
                      <m:t>𝑃𝑟𝑖𝑜𝑟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r>
                      <a:rPr lang="en-US" sz="1100" b="0" i="1">
                        <a:solidFill>
                          <a:schemeClr val="tx1"/>
                        </a:solidFill>
                        <a:effectLst/>
                        <a:latin typeface="Cambria Math" panose="02040503050406030204" pitchFamily="18" charset="0"/>
                        <a:ea typeface="+mn-ea"/>
                        <a:cs typeface="+mn-cs"/>
                      </a:rPr>
                      <m:t> &amp; </m:t>
                    </m:r>
                    <m:r>
                      <a:rPr lang="en-US" sz="1100" b="0" i="1">
                        <a:solidFill>
                          <a:schemeClr val="tx1"/>
                        </a:solidFill>
                        <a:effectLst/>
                        <a:latin typeface="Cambria Math" panose="02040503050406030204" pitchFamily="18" charset="0"/>
                        <a:ea typeface="+mn-ea"/>
                        <a:cs typeface="+mn-cs"/>
                      </a:rPr>
                      <m:t>𝐷𝐶𝐶</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𝑈𝑛𝑝𝑎𝑖𝑑</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𝐵𝑢𝑙𝑘</m:t>
                    </m:r>
                    <m:r>
                      <a:rPr lang="en-US" sz="1100" b="0" i="1">
                        <a:solidFill>
                          <a:schemeClr val="tx1"/>
                        </a:solidFill>
                        <a:latin typeface="Cambria Math" panose="02040503050406030204" pitchFamily="18" charset="0"/>
                      </a:rPr>
                      <m:t> &amp; </m:t>
                    </m:r>
                    <m:r>
                      <a:rPr lang="en-US" sz="1100" b="0" i="1">
                        <a:solidFill>
                          <a:schemeClr val="tx1"/>
                        </a:solidFill>
                        <a:latin typeface="Cambria Math" panose="02040503050406030204" pitchFamily="18" charset="0"/>
                      </a:rPr>
                      <m:t>𝐼𝐵𝑁𝑅</m:t>
                    </m:r>
                  </m:oMath>
                </m:oMathPara>
              </a14:m>
              <a:endParaRPr lang="en-US" sz="1100" b="0" i="1">
                <a:solidFill>
                  <a:schemeClr val="tx1"/>
                </a:solidFill>
                <a:effectLst/>
                <a:latin typeface="Cambria Math" panose="02040503050406030204" pitchFamily="18" charset="0"/>
                <a:ea typeface="+mn-ea"/>
                <a:cs typeface="+mn-cs"/>
              </a:endParaRPr>
            </a:p>
            <a:p>
              <a:pPr algn="l"/>
              <a14:m>
                <m:oMathPara xmlns:m="http://schemas.openxmlformats.org/officeDocument/2006/math">
                  <m:oMathParaPr>
                    <m:jc m:val="centerGroup"/>
                  </m:oMathParaPr>
                  <m:oMath xmlns:m="http://schemas.openxmlformats.org/officeDocument/2006/math">
                    <m:r>
                      <m:rPr>
                        <m:nor/>
                      </m:rPr>
                      <a:rPr lang="en-US" sz="1100" b="0">
                        <a:solidFill>
                          <a:schemeClr val="tx1"/>
                        </a:solidFill>
                        <a:effectLst/>
                        <a:ea typeface="+mn-ea"/>
                        <a:cs typeface="+mn-cs"/>
                      </a:rPr>
                      <m:t>             </m:t>
                    </m:r>
                    <m:r>
                      <m:rPr>
                        <m:nor/>
                      </m:rPr>
                      <a:rPr lang="en-US" sz="1100" b="0" i="0">
                        <a:solidFill>
                          <a:schemeClr val="tx1"/>
                        </a:solidFill>
                        <a:effectLst/>
                        <a:ea typeface="+mn-ea"/>
                        <a:cs typeface="+mn-cs"/>
                      </a:rPr>
                      <m:t>  </m:t>
                    </m:r>
                    <m:r>
                      <m:rPr>
                        <m:nor/>
                      </m:rPr>
                      <a:rPr lang="en-US" sz="1100" b="0">
                        <a:solidFill>
                          <a:schemeClr val="tx1"/>
                        </a:solidFill>
                        <a:effectLst/>
                        <a:ea typeface="+mn-ea"/>
                        <a:cs typeface="+mn-cs"/>
                      </a:rPr>
                      <m:t> </m:t>
                    </m:r>
                    <m:r>
                      <m:rPr>
                        <m:nor/>
                      </m:rPr>
                      <a:rPr lang="en-US" sz="1100" b="0" i="0">
                        <a:solidFill>
                          <a:schemeClr val="tx1"/>
                        </a:solidFill>
                        <a:effectLst/>
                        <a:ea typeface="+mn-ea"/>
                        <a:cs typeface="+mn-cs"/>
                      </a:rPr>
                      <m:t> </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𝑃𝑎𝑟𝑡</m:t>
                    </m:r>
                    <m:r>
                      <a:rPr lang="en-US" sz="1100" b="0" i="1">
                        <a:solidFill>
                          <a:schemeClr val="tx1"/>
                        </a:solidFill>
                        <a:effectLst/>
                        <a:latin typeface="Cambria Math" panose="02040503050406030204" pitchFamily="18" charset="0"/>
                        <a:ea typeface="+mn-ea"/>
                        <a:cs typeface="+mn-cs"/>
                      </a:rPr>
                      <m:t> 3  </m:t>
                    </m:r>
                    <m:r>
                      <a:rPr lang="en-US" sz="1100" b="0" i="1">
                        <a:solidFill>
                          <a:schemeClr val="tx1"/>
                        </a:solidFill>
                        <a:effectLst/>
                        <a:latin typeface="Cambria Math" panose="02040503050406030204" pitchFamily="18" charset="0"/>
                        <a:ea typeface="+mn-ea"/>
                        <a:cs typeface="+mn-cs"/>
                      </a:rPr>
                      <m:t>𝑃𝑟𝑖𝑜𝑟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r>
                      <a:rPr lang="en-US" sz="1100" b="0" i="1">
                        <a:solidFill>
                          <a:schemeClr val="tx1"/>
                        </a:solidFill>
                        <a:effectLst/>
                        <a:latin typeface="Cambria Math" panose="02040503050406030204" pitchFamily="18" charset="0"/>
                        <a:ea typeface="+mn-ea"/>
                        <a:cs typeface="+mn-cs"/>
                      </a:rPr>
                      <m:t> &amp; </m:t>
                    </m:r>
                    <m:r>
                      <a:rPr lang="en-US" sz="1100" b="0" i="1">
                        <a:solidFill>
                          <a:schemeClr val="tx1"/>
                        </a:solidFill>
                        <a:effectLst/>
                        <a:latin typeface="Cambria Math" panose="02040503050406030204" pitchFamily="18" charset="0"/>
                        <a:ea typeface="+mn-ea"/>
                        <a:cs typeface="+mn-cs"/>
                      </a:rPr>
                      <m:t>𝐷𝐶𝐶</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𝑃𝑎𝑦𝑚𝑒𝑛𝑡𝑠</m:t>
                    </m:r>
                  </m:oMath>
                </m:oMathPara>
              </a14:m>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14:m>
                <m:oMath xmlns:m="http://schemas.openxmlformats.org/officeDocument/2006/math">
                  <m:r>
                    <a:rPr lang="en-US" sz="1100" b="0" i="0" baseline="0">
                      <a:solidFill>
                        <a:schemeClr val="tx1"/>
                      </a:solidFill>
                      <a:effectLst/>
                      <a:latin typeface="Cambria Math" panose="02040503050406030204" pitchFamily="18" charset="0"/>
                      <a:ea typeface="+mn-ea"/>
                      <a:cs typeface="+mn-cs"/>
                    </a:rPr>
                    <m:t>  </m:t>
                  </m:r>
                  <m:r>
                    <a:rPr lang="en-US" sz="1100" b="0" i="1" baseline="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𝑃𝑟𝑖𝑜𝑟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𝐿𝑜𝑠𝑠</m:t>
                  </m:r>
                  <m:r>
                    <a:rPr lang="en-US" sz="1100" b="0" i="1">
                      <a:solidFill>
                        <a:schemeClr val="tx1"/>
                      </a:solidFill>
                      <a:effectLst/>
                      <a:latin typeface="Cambria Math" panose="02040503050406030204" pitchFamily="18" charset="0"/>
                      <a:ea typeface="+mn-ea"/>
                      <a:cs typeface="+mn-cs"/>
                    </a:rPr>
                    <m:t> &amp; </m:t>
                  </m:r>
                  <m:r>
                    <a:rPr lang="en-US" sz="1100" b="0" i="1">
                      <a:solidFill>
                        <a:schemeClr val="tx1"/>
                      </a:solidFill>
                      <a:effectLst/>
                      <a:latin typeface="Cambria Math" panose="02040503050406030204" pitchFamily="18" charset="0"/>
                      <a:ea typeface="+mn-ea"/>
                      <a:cs typeface="+mn-cs"/>
                    </a:rPr>
                    <m:t>𝐷𝐶𝐶</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𝐶𝑎𝑠𝑒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𝑅𝑒𝑠𝑒𝑟𝑣𝑒𝑠</m:t>
                  </m:r>
                </m:oMath>
              </a14:m>
              <a:r>
                <a:rPr lang="en-US" sz="1100" b="0" i="1">
                  <a:solidFill>
                    <a:schemeClr val="tx1"/>
                  </a:solidFill>
                  <a:effectLst/>
                  <a:latin typeface="Cambria Math" panose="02040503050406030204" pitchFamily="18" charset="0"/>
                  <a:ea typeface="+mn-ea"/>
                  <a:cs typeface="+mn-cs"/>
                </a:rPr>
                <a:t> </a:t>
              </a:r>
            </a:p>
          </xdr:txBody>
        </xdr:sp>
      </mc:Choice>
      <mc:Fallback xmlns="">
        <xdr:sp macro="" textlink="">
          <xdr:nvSpPr>
            <xdr:cNvPr id="7" name="TextBox 6">
              <a:extLst>
                <a:ext uri="{FF2B5EF4-FFF2-40B4-BE49-F238E27FC236}">
                  <a16:creationId xmlns:a16="http://schemas.microsoft.com/office/drawing/2014/main" id="{455084BF-5DDE-1449-B726-C0DAF0DF5D1F}"/>
                </a:ext>
              </a:extLst>
            </xdr:cNvPr>
            <xdr:cNvSpPr txBox="1"/>
          </xdr:nvSpPr>
          <xdr:spPr>
            <a:xfrm>
              <a:off x="920750" y="20197233"/>
              <a:ext cx="4487333" cy="595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r>
                <a:rPr lang="en-US" sz="1100" b="0" i="0">
                  <a:solidFill>
                    <a:schemeClr val="tx1"/>
                  </a:solidFill>
                  <a:latin typeface="Cambria Math" panose="02040503050406030204" pitchFamily="18" charset="0"/>
                </a:rPr>
                <a:t>𝑃𝑎𝑟𝑡 2 𝑃𝑟𝑖𝑜𝑟 𝑅𝑜𝑤</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𝑃𝑎𝑟𝑡 4 𝑃𝑟𝑖𝑜𝑟 𝑁𝑒𝑡 𝐿𝑜𝑠𝑠 &amp; 𝐷𝐶𝐶 </a:t>
              </a:r>
              <a:r>
                <a:rPr lang="en-US" sz="1100" b="0" i="0">
                  <a:solidFill>
                    <a:schemeClr val="tx1"/>
                  </a:solidFill>
                  <a:latin typeface="Cambria Math" panose="02040503050406030204" pitchFamily="18" charset="0"/>
                </a:rPr>
                <a:t>𝑈𝑛𝑝𝑎𝑖𝑑 𝐵𝑢𝑙𝑘 &amp; 𝐼𝐵𝑁𝑅</a:t>
              </a:r>
              <a:endParaRPr lang="en-US" sz="1100" b="0" i="1">
                <a:solidFill>
                  <a:schemeClr val="tx1"/>
                </a:solidFill>
                <a:effectLst/>
                <a:latin typeface="Cambria Math" panose="02040503050406030204" pitchFamily="18" charset="0"/>
                <a:ea typeface="+mn-ea"/>
                <a:cs typeface="+mn-cs"/>
              </a:endParaRPr>
            </a:p>
            <a:p>
              <a:pPr algn="l"/>
              <a:r>
                <a:rPr lang="en-US" sz="1100" b="0" i="0">
                  <a:solidFill>
                    <a:schemeClr val="tx1"/>
                  </a:solidFill>
                  <a:effectLst/>
                  <a:latin typeface="Cambria Math" panose="02040503050406030204" pitchFamily="18" charset="0"/>
                  <a:ea typeface="+mn-ea"/>
                  <a:cs typeface="+mn-cs"/>
                </a:rPr>
                <a:t>"                 "+𝑃𝑎𝑟𝑡 3  𝑃𝑟𝑖𝑜𝑟 𝑁𝑒𝑡 𝐿𝑜𝑠𝑠 &amp; 𝐷𝐶𝐶 </a:t>
              </a:r>
              <a:r>
                <a:rPr lang="en-US" sz="1100" b="0" i="0">
                  <a:solidFill>
                    <a:schemeClr val="tx1"/>
                  </a:solidFill>
                  <a:latin typeface="Cambria Math" panose="02040503050406030204" pitchFamily="18" charset="0"/>
                </a:rPr>
                <a:t>𝑃𝑎𝑦𝑚𝑒𝑛𝑡𝑠</a:t>
              </a:r>
              <a:endParaRPr lang="en-US" sz="1100" b="0" i="1">
                <a:solidFill>
                  <a:schemeClr val="tx1"/>
                </a:solidFill>
                <a:effectLst/>
                <a:latin typeface="Cambria Math" panose="02040503050406030204" pitchFamily="18" charset="0"/>
                <a:ea typeface="+mn-ea"/>
                <a:cs typeface="+mn-cs"/>
              </a:endParaRPr>
            </a:p>
            <a:p>
              <a:pPr algn="l"/>
              <a:r>
                <a:rPr lang="en-US" sz="1100" b="0">
                  <a:solidFill>
                    <a:schemeClr val="tx1"/>
                  </a:solidFill>
                  <a:effectLst/>
                  <a:ea typeface="+mn-ea"/>
                  <a:cs typeface="+mn-cs"/>
                </a:rPr>
                <a:t>                                  </a:t>
              </a:r>
              <a:r>
                <a:rPr lang="en-US" sz="1100" b="0" i="0" baseline="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 𝑃𝑟𝑖𝑜𝑟 𝑁𝑒𝑡 𝐿𝑜𝑠𝑠 &amp; 𝐷𝐶𝐶 𝐶𝑎𝑠𝑒 𝑅𝑒𝑠𝑒𝑟𝑣𝑒𝑠</a:t>
              </a:r>
              <a:r>
                <a:rPr lang="en-US" sz="1100" b="0" i="1">
                  <a:solidFill>
                    <a:schemeClr val="tx1"/>
                  </a:solidFill>
                  <a:effectLst/>
                  <a:latin typeface="Cambria Math" panose="02040503050406030204" pitchFamily="18" charset="0"/>
                  <a:ea typeface="+mn-ea"/>
                  <a:cs typeface="+mn-cs"/>
                </a:rPr>
                <a:t> </a:t>
              </a:r>
            </a:p>
          </xdr:txBody>
        </xdr:sp>
      </mc:Fallback>
    </mc:AlternateContent>
    <xdr:clientData/>
  </xdr:oneCellAnchor>
  <xdr:oneCellAnchor>
    <xdr:from>
      <xdr:col>5</xdr:col>
      <xdr:colOff>370418</xdr:colOff>
      <xdr:row>75</xdr:row>
      <xdr:rowOff>21166</xdr:rowOff>
    </xdr:from>
    <xdr:ext cx="2667000" cy="42306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819F234-A224-E848-99D8-636BAF71CEE9}"/>
                </a:ext>
              </a:extLst>
            </xdr:cNvPr>
            <xdr:cNvSpPr txBox="1"/>
          </xdr:nvSpPr>
          <xdr:spPr>
            <a:xfrm>
              <a:off x="4878918" y="15299266"/>
              <a:ext cx="2667000" cy="4230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14:m>
                <m:oMathPara xmlns:m="http://schemas.openxmlformats.org/officeDocument/2006/math">
                  <m:oMathParaPr>
                    <m:jc m:val="centerGroup"/>
                  </m:oMathParaPr>
                  <m:oMath xmlns:m="http://schemas.openxmlformats.org/officeDocument/2006/math">
                    <m:r>
                      <a:rPr lang="en-US" sz="1100" b="0" i="1">
                        <a:solidFill>
                          <a:schemeClr val="tx1"/>
                        </a:solidFill>
                        <a:latin typeface="Cambria Math" panose="02040503050406030204" pitchFamily="18" charset="0"/>
                      </a:rPr>
                      <m:t>𝑃𝑎𝑟𝑡</m:t>
                    </m:r>
                    <m:r>
                      <a:rPr lang="en-US" sz="1100" b="0" i="1">
                        <a:solidFill>
                          <a:schemeClr val="tx1"/>
                        </a:solidFill>
                        <a:latin typeface="Cambria Math" panose="02040503050406030204" pitchFamily="18" charset="0"/>
                      </a:rPr>
                      <m:t> 3 </m:t>
                    </m:r>
                    <m:r>
                      <a:rPr lang="en-US" sz="1100" b="0" i="1">
                        <a:solidFill>
                          <a:schemeClr val="tx1"/>
                        </a:solidFill>
                        <a:latin typeface="Cambria Math" panose="02040503050406030204" pitchFamily="18" charset="0"/>
                      </a:rPr>
                      <m:t>𝑂𝑡h𝑒𝑟</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𝐴𝑌𝑠</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𝐿𝑜𝑠𝑠</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𝑃𝑎𝑦𝑚𝑒𝑛𝑡𝑠</m:t>
                    </m:r>
                  </m:oMath>
                </m:oMathPara>
              </a14:m>
              <a:endParaRPr lang="en-US" sz="1100" b="0" i="1">
                <a:solidFill>
                  <a:schemeClr val="tx1"/>
                </a:solidFill>
                <a:effectLst/>
                <a:latin typeface="Cambria Math" panose="02040503050406030204" pitchFamily="18" charset="0"/>
                <a:ea typeface="+mn-ea"/>
                <a:cs typeface="+mn-cs"/>
              </a:endParaRPr>
            </a:p>
            <a:p>
              <a:pPr algn="l"/>
              <a14:m>
                <m:oMathPara xmlns:m="http://schemas.openxmlformats.org/officeDocument/2006/math">
                  <m:oMathParaPr>
                    <m:jc m:val="centerGroup"/>
                  </m:oMathParaPr>
                  <m:oMath xmlns:m="http://schemas.openxmlformats.org/officeDocument/2006/math">
                    <m:r>
                      <m:rPr>
                        <m:nor/>
                      </m:rPr>
                      <a:rPr lang="en-US" sz="1100" b="0">
                        <a:solidFill>
                          <a:schemeClr val="tx1"/>
                        </a:solidFill>
                        <a:effectLst/>
                        <a:ea typeface="+mn-ea"/>
                        <a:cs typeface="+mn-cs"/>
                      </a:rPr>
                      <m:t>                                 </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latin typeface="Cambria Math" panose="02040503050406030204" pitchFamily="18" charset="0"/>
                      </a:rPr>
                      <m:t>𝐷𝐶𝐶</m:t>
                    </m:r>
                    <m:r>
                      <a:rPr lang="en-US" sz="1100" b="0" i="1">
                        <a:solidFill>
                          <a:schemeClr val="tx1"/>
                        </a:solidFill>
                        <a:latin typeface="Cambria Math" panose="02040503050406030204" pitchFamily="18" charset="0"/>
                      </a:rPr>
                      <m:t> </m:t>
                    </m:r>
                    <m:r>
                      <a:rPr lang="en-US" sz="1100" b="0" i="1">
                        <a:solidFill>
                          <a:schemeClr val="tx1"/>
                        </a:solidFill>
                        <a:latin typeface="Cambria Math" panose="02040503050406030204" pitchFamily="18" charset="0"/>
                      </a:rPr>
                      <m:t>𝑃𝑎𝑦𝑚𝑒𝑛𝑡𝑠</m:t>
                    </m:r>
                  </m:oMath>
                </m:oMathPara>
              </a14:m>
              <a:endParaRPr lang="en-US" sz="1100" b="0" i="1">
                <a:solidFill>
                  <a:schemeClr val="tx1"/>
                </a:solidFill>
                <a:effectLst/>
                <a:latin typeface="Cambria Math" panose="020405030504060302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id="{E819F234-A224-E848-99D8-636BAF71CEE9}"/>
                </a:ext>
              </a:extLst>
            </xdr:cNvPr>
            <xdr:cNvSpPr txBox="1"/>
          </xdr:nvSpPr>
          <xdr:spPr>
            <a:xfrm>
              <a:off x="4878918" y="15299266"/>
              <a:ext cx="2667000" cy="4230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spAutoFit/>
            </a:bodyPr>
            <a:lstStyle/>
            <a:p>
              <a:pPr algn="l"/>
              <a:r>
                <a:rPr lang="en-US" sz="1100" b="0" i="0">
                  <a:solidFill>
                    <a:schemeClr val="tx1"/>
                  </a:solidFill>
                  <a:latin typeface="Cambria Math" panose="02040503050406030204" pitchFamily="18" charset="0"/>
                </a:rPr>
                <a:t>𝑃𝑎𝑟𝑡 3 𝑂𝑡ℎ𝑒𝑟 𝐴𝑌𝑠</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𝑁𝑒𝑡 </a:t>
              </a:r>
              <a:r>
                <a:rPr lang="en-US" sz="1100" b="0" i="0">
                  <a:solidFill>
                    <a:schemeClr val="tx1"/>
                  </a:solidFill>
                  <a:latin typeface="Cambria Math" panose="02040503050406030204" pitchFamily="18" charset="0"/>
                </a:rPr>
                <a:t>𝐿𝑜𝑠𝑠 𝑃𝑎𝑦𝑚𝑒𝑛𝑡𝑠</a:t>
              </a:r>
              <a:endParaRPr lang="en-US" sz="1100" b="0" i="1">
                <a:solidFill>
                  <a:schemeClr val="tx1"/>
                </a:solidFill>
                <a:effectLst/>
                <a:latin typeface="Cambria Math" panose="02040503050406030204" pitchFamily="18" charset="0"/>
                <a:ea typeface="+mn-ea"/>
                <a:cs typeface="+mn-cs"/>
              </a:endParaRPr>
            </a:p>
            <a:p>
              <a:pPr algn="l"/>
              <a:r>
                <a:rPr lang="en-US" sz="1100" b="0" i="0">
                  <a:solidFill>
                    <a:schemeClr val="tx1"/>
                  </a:solidFill>
                  <a:effectLst/>
                  <a:latin typeface="Cambria Math" panose="02040503050406030204" pitchFamily="18" charset="0"/>
                  <a:ea typeface="+mn-ea"/>
                  <a:cs typeface="+mn-cs"/>
                </a:rPr>
                <a:t>"                                 "       +𝑁𝑒𝑡 </a:t>
              </a:r>
              <a:r>
                <a:rPr lang="en-US" sz="1100" b="0" i="0">
                  <a:solidFill>
                    <a:schemeClr val="tx1"/>
                  </a:solidFill>
                  <a:latin typeface="Cambria Math" panose="02040503050406030204" pitchFamily="18" charset="0"/>
                </a:rPr>
                <a:t>𝐷𝐶𝐶 𝑃𝑎𝑦𝑚𝑒𝑛𝑡𝑠</a:t>
              </a:r>
              <a:endParaRPr lang="en-US" sz="1100" b="0" i="1">
                <a:solidFill>
                  <a:schemeClr val="tx1"/>
                </a:solidFill>
                <a:effectLst/>
                <a:latin typeface="Cambria Math" panose="02040503050406030204" pitchFamily="18" charset="0"/>
                <a:ea typeface="+mn-ea"/>
                <a:cs typeface="+mn-cs"/>
              </a:endParaRPr>
            </a:p>
          </xdr:txBody>
        </xdr:sp>
      </mc:Fallback>
    </mc:AlternateContent>
    <xdr:clientData/>
  </xdr:one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5167-4AB0-3D45-953C-8CB43799AFCF}">
  <dimension ref="A1:BM140"/>
  <sheetViews>
    <sheetView showGridLines="0" tabSelected="1" zoomScale="120" zoomScaleNormal="120" workbookViewId="0"/>
  </sheetViews>
  <sheetFormatPr baseColWidth="10" defaultColWidth="10.83203125" defaultRowHeight="16" x14ac:dyDescent="0.2"/>
  <cols>
    <col min="1" max="1" width="10.83203125" style="17"/>
    <col min="2" max="3" width="10.83203125" style="17" customWidth="1"/>
    <col min="4" max="5" width="10.83203125" style="17"/>
    <col min="6" max="6" width="11.6640625" style="17" customWidth="1"/>
    <col min="7" max="7" width="11.33203125" style="17" customWidth="1"/>
    <col min="8" max="9" width="10.83203125" style="17"/>
    <col min="10" max="10" width="10.83203125" style="17" customWidth="1"/>
    <col min="11" max="16384" width="10.83203125" style="17"/>
  </cols>
  <sheetData>
    <row r="1" spans="1:10" ht="19" x14ac:dyDescent="0.25">
      <c r="A1" s="13" t="s">
        <v>110</v>
      </c>
      <c r="B1" s="15"/>
      <c r="C1" s="15"/>
      <c r="D1" s="15"/>
      <c r="E1" s="15"/>
      <c r="F1" s="15"/>
      <c r="G1" s="15"/>
      <c r="H1" s="15"/>
      <c r="I1" s="15"/>
      <c r="J1" s="16"/>
    </row>
    <row r="2" spans="1:10" x14ac:dyDescent="0.2">
      <c r="A2" s="18"/>
      <c r="B2" s="15"/>
      <c r="C2" s="15"/>
      <c r="D2" s="15"/>
      <c r="E2" s="15"/>
      <c r="F2" s="15"/>
      <c r="G2" s="15"/>
      <c r="H2" s="15"/>
      <c r="I2" s="15"/>
      <c r="J2" s="16"/>
    </row>
    <row r="3" spans="1:10" x14ac:dyDescent="0.2">
      <c r="A3" s="19"/>
      <c r="B3" s="12" t="s">
        <v>109</v>
      </c>
      <c r="C3" s="15"/>
      <c r="D3" s="15"/>
      <c r="E3" s="15"/>
      <c r="F3" s="15"/>
      <c r="G3" s="15"/>
      <c r="H3" s="15"/>
      <c r="I3" s="15"/>
      <c r="J3" s="16"/>
    </row>
    <row r="4" spans="1:10" ht="16" customHeight="1" x14ac:dyDescent="0.2">
      <c r="A4" s="19"/>
      <c r="B4" s="15" t="s">
        <v>108</v>
      </c>
      <c r="C4" s="20"/>
      <c r="D4" s="20"/>
      <c r="E4" s="20"/>
      <c r="F4" s="20"/>
      <c r="G4" s="20"/>
      <c r="H4" s="20"/>
      <c r="I4" s="20"/>
      <c r="J4" s="16"/>
    </row>
    <row r="5" spans="1:10" x14ac:dyDescent="0.2">
      <c r="A5" s="19"/>
      <c r="B5" s="15"/>
      <c r="C5" s="15"/>
      <c r="D5" s="15"/>
      <c r="E5" s="15"/>
      <c r="F5" s="15"/>
      <c r="G5" s="15"/>
      <c r="H5" s="15"/>
      <c r="I5" s="15"/>
      <c r="J5" s="16"/>
    </row>
    <row r="6" spans="1:10" x14ac:dyDescent="0.2">
      <c r="A6" s="19"/>
      <c r="B6" s="199" t="s">
        <v>107</v>
      </c>
      <c r="C6" s="200"/>
      <c r="D6" s="200"/>
      <c r="E6" s="200"/>
      <c r="F6" s="200"/>
      <c r="G6" s="201"/>
      <c r="H6" s="15"/>
      <c r="I6" s="15"/>
      <c r="J6" s="16"/>
    </row>
    <row r="7" spans="1:10" ht="16" customHeight="1" x14ac:dyDescent="0.2">
      <c r="A7" s="19"/>
      <c r="B7" s="202"/>
      <c r="C7" s="203"/>
      <c r="D7" s="203"/>
      <c r="E7" s="203"/>
      <c r="F7" s="203"/>
      <c r="G7" s="204"/>
      <c r="H7" s="15"/>
      <c r="I7" s="15"/>
      <c r="J7" s="16"/>
    </row>
    <row r="8" spans="1:10" ht="16" customHeight="1" x14ac:dyDescent="0.2">
      <c r="A8" s="19"/>
      <c r="B8" s="211"/>
      <c r="C8" s="200"/>
      <c r="D8" s="200"/>
      <c r="E8" s="201"/>
      <c r="F8" s="207" t="s">
        <v>106</v>
      </c>
      <c r="G8" s="215" t="s">
        <v>105</v>
      </c>
      <c r="H8" s="15"/>
      <c r="I8" s="15"/>
      <c r="J8" s="16"/>
    </row>
    <row r="9" spans="1:10" x14ac:dyDescent="0.2">
      <c r="A9" s="19"/>
      <c r="B9" s="202"/>
      <c r="C9" s="203"/>
      <c r="D9" s="203"/>
      <c r="E9" s="204"/>
      <c r="F9" s="216"/>
      <c r="G9" s="206"/>
      <c r="H9" s="15"/>
      <c r="I9" s="15"/>
      <c r="J9" s="16"/>
    </row>
    <row r="10" spans="1:10" x14ac:dyDescent="0.2">
      <c r="A10" s="19"/>
      <c r="B10" s="21" t="s">
        <v>104</v>
      </c>
      <c r="C10" s="22"/>
      <c r="D10" s="22"/>
      <c r="E10" s="23"/>
      <c r="F10" s="24">
        <v>31888</v>
      </c>
      <c r="G10" s="24">
        <v>1693</v>
      </c>
      <c r="H10" s="15"/>
      <c r="I10" s="15"/>
      <c r="J10" s="16"/>
    </row>
    <row r="11" spans="1:10" x14ac:dyDescent="0.2">
      <c r="A11" s="19"/>
      <c r="B11" s="25" t="s">
        <v>103</v>
      </c>
      <c r="C11" s="26"/>
      <c r="D11" s="26"/>
      <c r="E11" s="27"/>
      <c r="F11" s="28">
        <v>1873</v>
      </c>
      <c r="G11" s="28">
        <v>75</v>
      </c>
      <c r="H11" s="15"/>
      <c r="I11" s="15"/>
      <c r="J11" s="16"/>
    </row>
    <row r="12" spans="1:10" x14ac:dyDescent="0.2">
      <c r="A12" s="19"/>
      <c r="B12" s="25" t="s">
        <v>102</v>
      </c>
      <c r="C12" s="26"/>
      <c r="D12" s="26"/>
      <c r="E12" s="27"/>
      <c r="F12" s="28">
        <v>3063</v>
      </c>
      <c r="G12" s="28">
        <v>9</v>
      </c>
      <c r="H12" s="15"/>
      <c r="I12" s="15"/>
      <c r="J12" s="16"/>
    </row>
    <row r="13" spans="1:10" x14ac:dyDescent="0.2">
      <c r="A13" s="19"/>
      <c r="B13" s="25" t="s">
        <v>101</v>
      </c>
      <c r="C13" s="26"/>
      <c r="D13" s="26"/>
      <c r="E13" s="27"/>
      <c r="F13" s="28">
        <v>4922</v>
      </c>
      <c r="G13" s="28">
        <v>696</v>
      </c>
      <c r="H13" s="15"/>
      <c r="I13" s="15"/>
      <c r="J13" s="16"/>
    </row>
    <row r="14" spans="1:10" x14ac:dyDescent="0.2">
      <c r="A14" s="19"/>
      <c r="B14" s="25" t="s">
        <v>100</v>
      </c>
      <c r="C14" s="26"/>
      <c r="D14" s="26"/>
      <c r="E14" s="27"/>
      <c r="F14" s="28">
        <v>6730</v>
      </c>
      <c r="G14" s="28">
        <v>475</v>
      </c>
      <c r="H14" s="15"/>
      <c r="I14" s="15"/>
      <c r="J14" s="16"/>
    </row>
    <row r="15" spans="1:10" x14ac:dyDescent="0.2">
      <c r="A15" s="19"/>
      <c r="B15" s="25" t="s">
        <v>99</v>
      </c>
      <c r="C15" s="26"/>
      <c r="D15" s="26"/>
      <c r="E15" s="27"/>
      <c r="F15" s="28">
        <v>506</v>
      </c>
      <c r="G15" s="28">
        <v>27</v>
      </c>
      <c r="H15" s="15"/>
      <c r="I15" s="15"/>
      <c r="J15" s="16"/>
    </row>
    <row r="16" spans="1:10" x14ac:dyDescent="0.2">
      <c r="A16" s="19"/>
      <c r="B16" s="25" t="s">
        <v>98</v>
      </c>
      <c r="C16" s="26"/>
      <c r="D16" s="26"/>
      <c r="E16" s="27"/>
      <c r="F16" s="28">
        <v>1153</v>
      </c>
      <c r="G16" s="28">
        <v>52</v>
      </c>
      <c r="H16" s="15"/>
      <c r="I16" s="15"/>
      <c r="J16" s="16"/>
    </row>
    <row r="17" spans="1:10" x14ac:dyDescent="0.2">
      <c r="A17" s="19"/>
      <c r="B17" s="29" t="s">
        <v>97</v>
      </c>
      <c r="C17" s="30"/>
      <c r="D17" s="30"/>
      <c r="E17" s="31"/>
      <c r="F17" s="32">
        <v>670</v>
      </c>
      <c r="G17" s="32">
        <v>0</v>
      </c>
      <c r="H17" s="15"/>
      <c r="I17" s="15"/>
      <c r="J17" s="16"/>
    </row>
    <row r="18" spans="1:10" x14ac:dyDescent="0.2">
      <c r="A18" s="19"/>
      <c r="B18" s="15"/>
      <c r="C18" s="26"/>
      <c r="D18" s="26"/>
      <c r="E18" s="26"/>
      <c r="F18" s="15"/>
      <c r="G18" s="15"/>
      <c r="H18" s="15"/>
      <c r="I18" s="15"/>
      <c r="J18" s="16"/>
    </row>
    <row r="19" spans="1:10" x14ac:dyDescent="0.2">
      <c r="A19" s="19"/>
      <c r="B19" s="211"/>
      <c r="C19" s="200"/>
      <c r="D19" s="201"/>
      <c r="E19" s="209" t="s">
        <v>96</v>
      </c>
      <c r="F19" s="207" t="s">
        <v>95</v>
      </c>
      <c r="G19" s="205" t="s">
        <v>94</v>
      </c>
      <c r="H19" s="15"/>
      <c r="I19" s="15"/>
      <c r="J19" s="16"/>
    </row>
    <row r="20" spans="1:10" x14ac:dyDescent="0.2">
      <c r="A20" s="19"/>
      <c r="B20" s="202"/>
      <c r="C20" s="203"/>
      <c r="D20" s="204"/>
      <c r="E20" s="210"/>
      <c r="F20" s="208"/>
      <c r="G20" s="206"/>
      <c r="H20" s="15"/>
      <c r="I20" s="15"/>
      <c r="J20" s="16"/>
    </row>
    <row r="21" spans="1:10" x14ac:dyDescent="0.2">
      <c r="A21" s="19"/>
      <c r="B21" s="21" t="s">
        <v>93</v>
      </c>
      <c r="C21" s="22"/>
      <c r="D21" s="23"/>
      <c r="E21" s="24">
        <v>17227.099999999999</v>
      </c>
      <c r="F21" s="24">
        <v>16394</v>
      </c>
      <c r="G21" s="24">
        <v>17330</v>
      </c>
      <c r="H21" s="15"/>
      <c r="I21" s="15"/>
      <c r="J21" s="16"/>
    </row>
    <row r="22" spans="1:10" x14ac:dyDescent="0.2">
      <c r="A22" s="19"/>
      <c r="B22" s="25" t="s">
        <v>92</v>
      </c>
      <c r="C22" s="26"/>
      <c r="D22" s="27"/>
      <c r="E22" s="28">
        <v>400.9</v>
      </c>
      <c r="F22" s="28">
        <v>386</v>
      </c>
      <c r="G22" s="28">
        <v>404</v>
      </c>
      <c r="H22" s="15"/>
      <c r="I22" s="15"/>
      <c r="J22" s="16"/>
    </row>
    <row r="23" spans="1:10" x14ac:dyDescent="0.2">
      <c r="A23" s="19"/>
      <c r="B23" s="29" t="s">
        <v>91</v>
      </c>
      <c r="C23" s="30"/>
      <c r="D23" s="31"/>
      <c r="E23" s="32"/>
      <c r="F23" s="32">
        <v>2228</v>
      </c>
      <c r="G23" s="32">
        <v>1199</v>
      </c>
      <c r="H23" s="15"/>
      <c r="I23" s="15"/>
      <c r="J23" s="16"/>
    </row>
    <row r="24" spans="1:10" x14ac:dyDescent="0.2">
      <c r="A24" s="19"/>
      <c r="B24" s="15"/>
      <c r="C24" s="26"/>
      <c r="D24" s="26"/>
      <c r="E24" s="26"/>
      <c r="F24" s="15"/>
      <c r="G24" s="15"/>
      <c r="H24" s="15"/>
      <c r="I24" s="15"/>
      <c r="J24" s="16"/>
    </row>
    <row r="25" spans="1:10" x14ac:dyDescent="0.2">
      <c r="A25" s="19"/>
      <c r="B25" s="21" t="s">
        <v>90</v>
      </c>
      <c r="C25" s="22"/>
      <c r="D25" s="22"/>
      <c r="E25" s="23"/>
      <c r="F25" s="24">
        <v>823</v>
      </c>
      <c r="G25" s="15"/>
      <c r="H25" s="15"/>
      <c r="I25" s="15"/>
      <c r="J25" s="16"/>
    </row>
    <row r="26" spans="1:10" x14ac:dyDescent="0.2">
      <c r="A26" s="19"/>
      <c r="B26" s="25" t="s">
        <v>63</v>
      </c>
      <c r="C26" s="26"/>
      <c r="D26" s="26"/>
      <c r="E26" s="27"/>
      <c r="F26" s="28">
        <v>276</v>
      </c>
      <c r="G26" s="15"/>
      <c r="H26" s="15"/>
      <c r="I26" s="15"/>
      <c r="J26" s="16"/>
    </row>
    <row r="27" spans="1:10" x14ac:dyDescent="0.2">
      <c r="A27" s="19"/>
      <c r="B27" s="25" t="s">
        <v>89</v>
      </c>
      <c r="C27" s="26"/>
      <c r="D27" s="26"/>
      <c r="E27" s="27"/>
      <c r="F27" s="28">
        <v>1934</v>
      </c>
      <c r="G27" s="15"/>
      <c r="H27" s="15"/>
      <c r="I27" s="15"/>
      <c r="J27" s="16"/>
    </row>
    <row r="28" spans="1:10" x14ac:dyDescent="0.2">
      <c r="A28" s="19"/>
      <c r="B28" s="25" t="s">
        <v>88</v>
      </c>
      <c r="C28" s="26"/>
      <c r="D28" s="26"/>
      <c r="E28" s="27"/>
      <c r="F28" s="28">
        <v>21</v>
      </c>
      <c r="G28" s="15"/>
      <c r="H28" s="15"/>
      <c r="I28" s="15"/>
      <c r="J28" s="16"/>
    </row>
    <row r="29" spans="1:10" x14ac:dyDescent="0.2">
      <c r="A29" s="19"/>
      <c r="B29" s="25" t="s">
        <v>87</v>
      </c>
      <c r="C29" s="26"/>
      <c r="D29" s="26"/>
      <c r="E29" s="27"/>
      <c r="F29" s="28">
        <v>362</v>
      </c>
      <c r="G29" s="15"/>
      <c r="H29" s="15"/>
      <c r="I29" s="15"/>
      <c r="J29" s="16"/>
    </row>
    <row r="30" spans="1:10" x14ac:dyDescent="0.2">
      <c r="A30" s="19"/>
      <c r="B30" s="25" t="s">
        <v>86</v>
      </c>
      <c r="C30" s="26"/>
      <c r="D30" s="26"/>
      <c r="E30" s="27"/>
      <c r="F30" s="28">
        <v>12</v>
      </c>
      <c r="G30" s="15"/>
      <c r="H30" s="15"/>
      <c r="I30" s="15"/>
      <c r="J30" s="16"/>
    </row>
    <row r="31" spans="1:10" x14ac:dyDescent="0.2">
      <c r="A31" s="19"/>
      <c r="B31" s="25" t="s">
        <v>85</v>
      </c>
      <c r="C31" s="26"/>
      <c r="D31" s="26"/>
      <c r="E31" s="27"/>
      <c r="F31" s="28">
        <v>179</v>
      </c>
      <c r="G31" s="15"/>
      <c r="H31" s="15"/>
      <c r="I31" s="15"/>
      <c r="J31" s="16"/>
    </row>
    <row r="32" spans="1:10" x14ac:dyDescent="0.2">
      <c r="A32" s="19"/>
      <c r="B32" s="25" t="s">
        <v>84</v>
      </c>
      <c r="C32" s="26"/>
      <c r="D32" s="26"/>
      <c r="E32" s="27"/>
      <c r="F32" s="28">
        <v>4508</v>
      </c>
      <c r="G32" s="15"/>
      <c r="H32" s="15"/>
      <c r="I32" s="15"/>
      <c r="J32" s="16"/>
    </row>
    <row r="33" spans="1:10" x14ac:dyDescent="0.2">
      <c r="A33" s="19"/>
      <c r="B33" s="25" t="s">
        <v>83</v>
      </c>
      <c r="C33" s="26"/>
      <c r="D33" s="26"/>
      <c r="E33" s="27"/>
      <c r="F33" s="28">
        <v>13</v>
      </c>
      <c r="G33" s="15"/>
      <c r="H33" s="15"/>
      <c r="I33" s="15"/>
      <c r="J33" s="16"/>
    </row>
    <row r="34" spans="1:10" x14ac:dyDescent="0.2">
      <c r="A34" s="19"/>
      <c r="B34" s="25" t="s">
        <v>82</v>
      </c>
      <c r="C34" s="26"/>
      <c r="D34" s="26"/>
      <c r="E34" s="27"/>
      <c r="F34" s="28">
        <v>108</v>
      </c>
      <c r="G34" s="15"/>
      <c r="H34" s="15"/>
      <c r="I34" s="15"/>
      <c r="J34" s="16"/>
    </row>
    <row r="35" spans="1:10" x14ac:dyDescent="0.2">
      <c r="A35" s="19"/>
      <c r="B35" s="29" t="s">
        <v>81</v>
      </c>
      <c r="C35" s="30"/>
      <c r="D35" s="30"/>
      <c r="E35" s="31"/>
      <c r="F35" s="32">
        <v>2</v>
      </c>
      <c r="G35" s="15"/>
      <c r="H35" s="15"/>
      <c r="I35" s="15"/>
      <c r="J35" s="16"/>
    </row>
    <row r="36" spans="1:10" x14ac:dyDescent="0.2">
      <c r="A36" s="19"/>
      <c r="B36" s="15"/>
      <c r="C36" s="26"/>
      <c r="D36" s="26"/>
      <c r="E36" s="26"/>
      <c r="F36" s="15"/>
      <c r="G36" s="15"/>
      <c r="H36" s="15"/>
      <c r="I36" s="15"/>
      <c r="J36" s="16"/>
    </row>
    <row r="37" spans="1:10" ht="16" customHeight="1" x14ac:dyDescent="0.2">
      <c r="A37" s="19"/>
      <c r="B37" s="211"/>
      <c r="C37" s="200"/>
      <c r="D37" s="200"/>
      <c r="E37" s="201"/>
      <c r="F37" s="207" t="s">
        <v>80</v>
      </c>
      <c r="G37" s="205" t="s">
        <v>79</v>
      </c>
      <c r="H37" s="15"/>
      <c r="I37" s="15"/>
      <c r="J37" s="16"/>
    </row>
    <row r="38" spans="1:10" x14ac:dyDescent="0.2">
      <c r="A38" s="19"/>
      <c r="B38" s="202"/>
      <c r="C38" s="203"/>
      <c r="D38" s="203"/>
      <c r="E38" s="204"/>
      <c r="F38" s="208"/>
      <c r="G38" s="206"/>
      <c r="H38" s="15"/>
      <c r="I38" s="15"/>
      <c r="J38" s="16"/>
    </row>
    <row r="39" spans="1:10" x14ac:dyDescent="0.2">
      <c r="A39" s="19"/>
      <c r="B39" s="212" t="s">
        <v>78</v>
      </c>
      <c r="C39" s="213"/>
      <c r="D39" s="213"/>
      <c r="E39" s="214"/>
      <c r="F39" s="24">
        <v>1108</v>
      </c>
      <c r="G39" s="33">
        <v>45</v>
      </c>
      <c r="H39" s="15"/>
      <c r="I39" s="15"/>
      <c r="J39" s="16"/>
    </row>
    <row r="40" spans="1:10" x14ac:dyDescent="0.2">
      <c r="A40" s="19"/>
      <c r="B40" s="188" t="s">
        <v>77</v>
      </c>
      <c r="C40" s="189"/>
      <c r="D40" s="189"/>
      <c r="E40" s="190"/>
      <c r="F40" s="32">
        <v>1927</v>
      </c>
      <c r="G40" s="34">
        <v>8</v>
      </c>
      <c r="H40" s="15"/>
      <c r="I40" s="15"/>
      <c r="J40" s="16"/>
    </row>
    <row r="41" spans="1:10" x14ac:dyDescent="0.2">
      <c r="A41" s="19"/>
      <c r="B41" s="15"/>
      <c r="C41" s="26"/>
      <c r="D41" s="35"/>
      <c r="E41" s="26"/>
      <c r="F41" s="15"/>
      <c r="G41" s="15"/>
      <c r="H41" s="15"/>
      <c r="I41" s="15"/>
      <c r="J41" s="16"/>
    </row>
    <row r="42" spans="1:10" ht="16" customHeight="1" x14ac:dyDescent="0.2">
      <c r="A42" s="19"/>
      <c r="B42" s="217" t="s">
        <v>76</v>
      </c>
      <c r="C42" s="217"/>
      <c r="D42" s="217"/>
      <c r="E42" s="217"/>
      <c r="F42" s="217"/>
      <c r="G42" s="217"/>
      <c r="H42" s="217"/>
      <c r="I42" s="217"/>
      <c r="J42" s="16"/>
    </row>
    <row r="43" spans="1:10" ht="17" thickBot="1" x14ac:dyDescent="0.25">
      <c r="A43" s="36"/>
      <c r="B43" s="37"/>
      <c r="C43" s="38"/>
      <c r="D43" s="38"/>
      <c r="E43" s="38"/>
      <c r="F43" s="37"/>
      <c r="G43" s="37"/>
      <c r="H43" s="37"/>
      <c r="I43" s="37"/>
      <c r="J43" s="39"/>
    </row>
    <row r="45" spans="1:10" ht="19" x14ac:dyDescent="0.25">
      <c r="A45" s="2" t="s">
        <v>75</v>
      </c>
    </row>
    <row r="46" spans="1:10" ht="16" customHeight="1" x14ac:dyDescent="0.2">
      <c r="A46" s="6" t="s">
        <v>74</v>
      </c>
      <c r="B46" s="191" t="s">
        <v>73</v>
      </c>
      <c r="C46" s="191"/>
      <c r="D46" s="191"/>
      <c r="E46" s="191"/>
      <c r="F46" s="191"/>
      <c r="G46" s="191"/>
      <c r="H46" s="191"/>
      <c r="I46" s="191"/>
    </row>
    <row r="47" spans="1:10" ht="16" customHeight="1" x14ac:dyDescent="0.2">
      <c r="A47" s="6"/>
    </row>
    <row r="48" spans="1:10" ht="16" customHeight="1" x14ac:dyDescent="0.2">
      <c r="A48" s="6"/>
      <c r="B48" s="11" t="s">
        <v>72</v>
      </c>
      <c r="F48" s="196" t="s">
        <v>71</v>
      </c>
      <c r="G48" s="197"/>
      <c r="H48" s="40" t="s">
        <v>70</v>
      </c>
    </row>
    <row r="49" spans="1:9" ht="16" customHeight="1" x14ac:dyDescent="0.2">
      <c r="A49" s="6"/>
      <c r="B49" s="17" t="s">
        <v>69</v>
      </c>
      <c r="F49" s="41" t="s">
        <v>68</v>
      </c>
      <c r="G49" s="42"/>
      <c r="H49" s="43">
        <f>E21+MIN(E22:F22)</f>
        <v>17613.099999999999</v>
      </c>
    </row>
    <row r="50" spans="1:9" ht="16" customHeight="1" x14ac:dyDescent="0.2">
      <c r="A50" s="6"/>
      <c r="B50" s="17" t="s">
        <v>67</v>
      </c>
      <c r="F50" s="17" t="s">
        <v>66</v>
      </c>
      <c r="G50" s="44"/>
      <c r="H50" s="45">
        <f>F23</f>
        <v>2228</v>
      </c>
    </row>
    <row r="51" spans="1:9" ht="16" customHeight="1" x14ac:dyDescent="0.2">
      <c r="A51" s="6"/>
      <c r="F51" s="17" t="s">
        <v>65</v>
      </c>
      <c r="G51" s="44"/>
      <c r="H51" s="45">
        <f>F25</f>
        <v>823</v>
      </c>
    </row>
    <row r="52" spans="1:9" ht="16" customHeight="1" x14ac:dyDescent="0.2">
      <c r="A52" s="6"/>
      <c r="B52" s="11" t="s">
        <v>64</v>
      </c>
      <c r="F52" s="17" t="s">
        <v>63</v>
      </c>
      <c r="G52" s="44"/>
      <c r="H52" s="45">
        <f>F26</f>
        <v>276</v>
      </c>
    </row>
    <row r="53" spans="1:9" ht="16" customHeight="1" x14ac:dyDescent="0.2">
      <c r="A53" s="6"/>
      <c r="B53" s="17" t="s">
        <v>62</v>
      </c>
      <c r="F53" s="17" t="s">
        <v>61</v>
      </c>
      <c r="G53" s="44"/>
      <c r="H53" s="45">
        <f>F27</f>
        <v>1934</v>
      </c>
    </row>
    <row r="54" spans="1:9" ht="16" customHeight="1" x14ac:dyDescent="0.2">
      <c r="A54" s="6"/>
      <c r="F54" s="17" t="s">
        <v>60</v>
      </c>
      <c r="G54" s="44"/>
      <c r="H54" s="45">
        <f>SUM(F39:F40)</f>
        <v>3035</v>
      </c>
    </row>
    <row r="55" spans="1:9" ht="16" customHeight="1" x14ac:dyDescent="0.2">
      <c r="A55" s="6"/>
      <c r="B55" s="11" t="s">
        <v>12</v>
      </c>
      <c r="F55" s="17" t="s">
        <v>59</v>
      </c>
      <c r="G55" s="44"/>
      <c r="H55" s="45">
        <f>F28</f>
        <v>21</v>
      </c>
    </row>
    <row r="56" spans="1:9" ht="16" customHeight="1" x14ac:dyDescent="0.2">
      <c r="A56" s="6"/>
      <c r="B56" s="17" t="s">
        <v>58</v>
      </c>
      <c r="F56" s="17" t="s">
        <v>57</v>
      </c>
      <c r="G56" s="44"/>
      <c r="H56" s="45">
        <f>F29</f>
        <v>362</v>
      </c>
    </row>
    <row r="57" spans="1:9" ht="16" customHeight="1" x14ac:dyDescent="0.2">
      <c r="A57" s="6"/>
      <c r="B57" s="17" t="s">
        <v>56</v>
      </c>
      <c r="F57" s="46" t="s">
        <v>55</v>
      </c>
      <c r="G57" s="47"/>
      <c r="H57" s="48">
        <v>0</v>
      </c>
    </row>
    <row r="58" spans="1:9" ht="16" customHeight="1" x14ac:dyDescent="0.2">
      <c r="A58" s="6"/>
      <c r="B58" s="17" t="s">
        <v>54</v>
      </c>
      <c r="F58" s="194" t="s">
        <v>53</v>
      </c>
      <c r="G58" s="195"/>
      <c r="H58" s="10">
        <f>SUM(H49:H57)</f>
        <v>26292.1</v>
      </c>
    </row>
    <row r="59" spans="1:9" ht="16" customHeight="1" x14ac:dyDescent="0.2">
      <c r="A59" s="6"/>
    </row>
    <row r="60" spans="1:9" ht="16" customHeight="1" x14ac:dyDescent="0.2">
      <c r="A60" s="6" t="s">
        <v>52</v>
      </c>
      <c r="B60" s="191" t="s">
        <v>51</v>
      </c>
      <c r="C60" s="191"/>
      <c r="D60" s="191"/>
      <c r="E60" s="191"/>
      <c r="F60" s="191"/>
      <c r="G60" s="191"/>
      <c r="H60" s="191"/>
      <c r="I60" s="191"/>
    </row>
    <row r="61" spans="1:9" ht="16" customHeight="1" x14ac:dyDescent="0.2">
      <c r="A61" s="6"/>
      <c r="B61" s="191"/>
      <c r="C61" s="191"/>
      <c r="D61" s="191"/>
      <c r="E61" s="191"/>
      <c r="F61" s="191"/>
      <c r="G61" s="191"/>
      <c r="H61" s="191"/>
      <c r="I61" s="191"/>
    </row>
    <row r="62" spans="1:9" ht="16" customHeight="1" x14ac:dyDescent="0.2">
      <c r="A62" s="6"/>
      <c r="B62" s="8"/>
      <c r="C62" s="8"/>
      <c r="D62" s="8"/>
      <c r="E62" s="8"/>
      <c r="F62" s="8"/>
      <c r="G62" s="8"/>
      <c r="H62" s="8"/>
      <c r="I62" s="8"/>
    </row>
    <row r="63" spans="1:9" ht="16" customHeight="1" x14ac:dyDescent="0.2">
      <c r="A63" s="6"/>
      <c r="I63" s="7"/>
    </row>
    <row r="65" spans="1:9" ht="16" customHeight="1" x14ac:dyDescent="0.2">
      <c r="A65" s="6"/>
      <c r="I65" s="7"/>
    </row>
    <row r="66" spans="1:9" ht="16" customHeight="1" x14ac:dyDescent="0.2">
      <c r="A66" s="6"/>
    </row>
    <row r="67" spans="1:9" ht="16" customHeight="1" x14ac:dyDescent="0.2">
      <c r="A67" s="6"/>
    </row>
    <row r="68" spans="1:9" ht="16" customHeight="1" x14ac:dyDescent="0.2">
      <c r="A68" s="6"/>
    </row>
    <row r="69" spans="1:9" ht="16" customHeight="1" thickBot="1" x14ac:dyDescent="0.25">
      <c r="A69" s="6"/>
    </row>
    <row r="70" spans="1:9" ht="16" customHeight="1" thickBot="1" x14ac:dyDescent="0.25">
      <c r="A70" s="6"/>
      <c r="F70" s="192" t="s">
        <v>50</v>
      </c>
      <c r="G70" s="193"/>
      <c r="H70" s="50">
        <f>SUM(F13:F14)-SUM(G13:G14)</f>
        <v>10481</v>
      </c>
    </row>
    <row r="71" spans="1:9" ht="16" customHeight="1" thickBot="1" x14ac:dyDescent="0.25">
      <c r="A71" s="6"/>
    </row>
    <row r="72" spans="1:9" ht="16" customHeight="1" thickBot="1" x14ac:dyDescent="0.25">
      <c r="A72" s="6"/>
      <c r="F72" s="192" t="s">
        <v>49</v>
      </c>
      <c r="G72" s="193"/>
      <c r="H72" s="50">
        <f>SUM(F15:F17)-SUM(G15:G17)</f>
        <v>2250</v>
      </c>
    </row>
    <row r="73" spans="1:9" ht="16" customHeight="1" x14ac:dyDescent="0.2">
      <c r="A73" s="6"/>
    </row>
    <row r="74" spans="1:9" ht="16" customHeight="1" x14ac:dyDescent="0.2">
      <c r="A74" s="6" t="s">
        <v>48</v>
      </c>
      <c r="B74" s="9" t="s">
        <v>47</v>
      </c>
      <c r="C74" s="8"/>
      <c r="D74" s="8"/>
      <c r="E74" s="8"/>
      <c r="F74" s="8"/>
      <c r="G74" s="8"/>
      <c r="H74" s="8"/>
      <c r="I74" s="8"/>
    </row>
    <row r="75" spans="1:9" ht="16" customHeight="1" x14ac:dyDescent="0.2">
      <c r="A75" s="6"/>
    </row>
    <row r="76" spans="1:9" ht="16" customHeight="1" x14ac:dyDescent="0.2">
      <c r="A76" s="6"/>
      <c r="B76" s="11" t="s">
        <v>163</v>
      </c>
      <c r="F76" s="196" t="s">
        <v>46</v>
      </c>
      <c r="G76" s="197"/>
      <c r="H76" s="78" t="s">
        <v>171</v>
      </c>
    </row>
    <row r="77" spans="1:9" ht="16" customHeight="1" x14ac:dyDescent="0.2">
      <c r="A77" s="6"/>
      <c r="B77" s="77" t="s">
        <v>164</v>
      </c>
      <c r="F77" s="17" t="s">
        <v>45</v>
      </c>
      <c r="G77" s="44"/>
      <c r="H77" s="51">
        <f>H70</f>
        <v>10481</v>
      </c>
    </row>
    <row r="78" spans="1:9" ht="16" customHeight="1" x14ac:dyDescent="0.2">
      <c r="A78" s="6"/>
      <c r="B78" s="77" t="s">
        <v>165</v>
      </c>
      <c r="F78" s="17" t="s">
        <v>44</v>
      </c>
      <c r="G78" s="44"/>
      <c r="H78" s="51">
        <f>H72</f>
        <v>2250</v>
      </c>
    </row>
    <row r="79" spans="1:9" ht="16" customHeight="1" x14ac:dyDescent="0.2">
      <c r="A79" s="6"/>
      <c r="B79" s="77" t="s">
        <v>166</v>
      </c>
      <c r="F79" s="17" t="s">
        <v>43</v>
      </c>
      <c r="G79" s="44"/>
      <c r="H79" s="51">
        <f>F31</f>
        <v>179</v>
      </c>
    </row>
    <row r="80" spans="1:9" ht="16" customHeight="1" x14ac:dyDescent="0.2">
      <c r="A80" s="6"/>
      <c r="B80" s="77" t="s">
        <v>167</v>
      </c>
      <c r="F80" s="17" t="s">
        <v>42</v>
      </c>
      <c r="G80" s="44"/>
      <c r="H80" s="51">
        <f>F32</f>
        <v>4508</v>
      </c>
    </row>
    <row r="81" spans="1:14" ht="16" customHeight="1" x14ac:dyDescent="0.2">
      <c r="A81" s="6"/>
      <c r="B81" s="77" t="s">
        <v>168</v>
      </c>
      <c r="F81" s="17" t="s">
        <v>41</v>
      </c>
      <c r="G81" s="44"/>
      <c r="H81" s="51">
        <f>F33</f>
        <v>13</v>
      </c>
    </row>
    <row r="82" spans="1:14" ht="16" customHeight="1" x14ac:dyDescent="0.2">
      <c r="A82" s="6"/>
      <c r="F82" s="17" t="s">
        <v>40</v>
      </c>
      <c r="G82" s="44"/>
      <c r="H82" s="51">
        <f>F34</f>
        <v>108</v>
      </c>
    </row>
    <row r="83" spans="1:14" ht="16" customHeight="1" x14ac:dyDescent="0.2">
      <c r="A83" s="6"/>
      <c r="F83" s="46" t="s">
        <v>39</v>
      </c>
      <c r="G83" s="47"/>
      <c r="H83" s="48">
        <f>F35</f>
        <v>2</v>
      </c>
    </row>
    <row r="84" spans="1:14" ht="16" customHeight="1" x14ac:dyDescent="0.2">
      <c r="A84" s="6"/>
      <c r="F84" s="194" t="s">
        <v>38</v>
      </c>
      <c r="G84" s="195"/>
      <c r="H84" s="10">
        <f>SUM(H77:H83)</f>
        <v>17541</v>
      </c>
    </row>
    <row r="85" spans="1:14" ht="16" customHeight="1" x14ac:dyDescent="0.2">
      <c r="A85" s="6"/>
    </row>
    <row r="86" spans="1:14" ht="16" customHeight="1" x14ac:dyDescent="0.2">
      <c r="A86" s="6" t="s">
        <v>37</v>
      </c>
      <c r="B86" s="9" t="s">
        <v>36</v>
      </c>
      <c r="C86" s="8"/>
      <c r="D86" s="8"/>
      <c r="E86" s="8"/>
      <c r="F86" s="8"/>
      <c r="G86" s="8"/>
      <c r="H86" s="8"/>
      <c r="I86" s="8"/>
    </row>
    <row r="87" spans="1:14" ht="16" customHeight="1" x14ac:dyDescent="0.2">
      <c r="A87" s="6"/>
      <c r="I87" s="7"/>
    </row>
    <row r="88" spans="1:14" ht="16" customHeight="1" x14ac:dyDescent="0.2">
      <c r="A88" s="6"/>
      <c r="F88" s="52"/>
      <c r="G88" s="52"/>
    </row>
    <row r="89" spans="1:14" ht="16" customHeight="1" thickBot="1" x14ac:dyDescent="0.25">
      <c r="A89" s="6"/>
    </row>
    <row r="90" spans="1:14" ht="16" customHeight="1" thickBot="1" x14ac:dyDescent="0.25">
      <c r="A90" s="6"/>
      <c r="F90" s="49" t="s">
        <v>35</v>
      </c>
      <c r="G90" s="50">
        <f>H58-H84</f>
        <v>8751.0999999999985</v>
      </c>
    </row>
    <row r="91" spans="1:14" ht="16" customHeight="1" x14ac:dyDescent="0.2">
      <c r="A91" s="6"/>
    </row>
    <row r="93" spans="1:14" ht="19" x14ac:dyDescent="0.25">
      <c r="A93" s="2" t="s">
        <v>34</v>
      </c>
      <c r="L93" s="1"/>
      <c r="M93" s="1"/>
      <c r="N93" s="1"/>
    </row>
    <row r="94" spans="1:14" ht="16" customHeight="1" x14ac:dyDescent="0.25">
      <c r="A94" s="2"/>
      <c r="B94" s="198" t="s">
        <v>172</v>
      </c>
      <c r="C94" s="185"/>
      <c r="D94" s="185"/>
      <c r="E94" s="185"/>
      <c r="F94" s="185"/>
      <c r="G94" s="185"/>
      <c r="H94" s="185"/>
      <c r="I94" s="185"/>
      <c r="L94" s="1"/>
      <c r="M94" s="1"/>
      <c r="N94" s="1"/>
    </row>
    <row r="95" spans="1:14" ht="16" customHeight="1" x14ac:dyDescent="0.25">
      <c r="A95" s="2"/>
      <c r="B95" s="185"/>
      <c r="C95" s="185"/>
      <c r="D95" s="185"/>
      <c r="E95" s="185"/>
      <c r="F95" s="185"/>
      <c r="G95" s="185"/>
      <c r="H95" s="185"/>
      <c r="I95" s="185"/>
      <c r="L95" s="1"/>
      <c r="M95" s="1"/>
      <c r="N95" s="1"/>
    </row>
    <row r="96" spans="1:14" ht="16" customHeight="1" x14ac:dyDescent="0.25">
      <c r="A96" s="2"/>
      <c r="B96" s="185"/>
      <c r="C96" s="185"/>
      <c r="D96" s="185"/>
      <c r="E96" s="185"/>
      <c r="F96" s="185"/>
      <c r="G96" s="185"/>
      <c r="H96" s="185"/>
      <c r="I96" s="185"/>
      <c r="L96" s="1"/>
      <c r="M96" s="1"/>
      <c r="N96" s="1"/>
    </row>
    <row r="97" spans="1:65" ht="16" customHeight="1" x14ac:dyDescent="0.25">
      <c r="A97" s="2"/>
      <c r="B97" s="185"/>
      <c r="C97" s="185"/>
      <c r="D97" s="185"/>
      <c r="E97" s="185"/>
      <c r="F97" s="185"/>
      <c r="G97" s="185"/>
      <c r="H97" s="185"/>
      <c r="I97" s="185"/>
      <c r="L97" s="1"/>
      <c r="M97" s="1"/>
      <c r="N97" s="1"/>
    </row>
    <row r="98" spans="1:65" ht="16" customHeight="1" x14ac:dyDescent="0.25">
      <c r="A98" s="2"/>
      <c r="B98" s="185"/>
      <c r="C98" s="185"/>
      <c r="D98" s="185"/>
      <c r="E98" s="185"/>
      <c r="F98" s="185"/>
      <c r="G98" s="185"/>
      <c r="H98" s="185"/>
      <c r="I98" s="185"/>
      <c r="L98" s="1"/>
      <c r="M98" s="1"/>
      <c r="N98" s="1"/>
    </row>
    <row r="99" spans="1:65" ht="16" customHeight="1" x14ac:dyDescent="0.25">
      <c r="A99" s="2"/>
      <c r="B99" s="185"/>
      <c r="C99" s="185"/>
      <c r="D99" s="185"/>
      <c r="E99" s="185"/>
      <c r="F99" s="185"/>
      <c r="G99" s="185"/>
      <c r="H99" s="185"/>
      <c r="I99" s="185"/>
      <c r="L99" s="1"/>
      <c r="M99" s="1"/>
      <c r="N99" s="1"/>
    </row>
    <row r="100" spans="1:65" ht="16" customHeight="1" x14ac:dyDescent="0.25">
      <c r="A100" s="2"/>
      <c r="B100" s="185"/>
      <c r="C100" s="185"/>
      <c r="D100" s="185"/>
      <c r="E100" s="185"/>
      <c r="F100" s="185"/>
      <c r="G100" s="185"/>
      <c r="H100" s="185"/>
      <c r="I100" s="185"/>
      <c r="L100" s="1"/>
      <c r="M100" s="1"/>
      <c r="N100" s="1"/>
    </row>
    <row r="101" spans="1:65" ht="16" customHeight="1" x14ac:dyDescent="0.25">
      <c r="A101" s="2"/>
      <c r="B101" s="185"/>
      <c r="C101" s="185"/>
      <c r="D101" s="185"/>
      <c r="E101" s="185"/>
      <c r="F101" s="185"/>
      <c r="G101" s="185"/>
      <c r="H101" s="185"/>
      <c r="I101" s="185"/>
      <c r="L101" s="1"/>
      <c r="M101" s="1"/>
      <c r="N101" s="1"/>
    </row>
    <row r="102" spans="1:65" x14ac:dyDescent="0.2">
      <c r="A102" s="1"/>
      <c r="B102" s="53"/>
      <c r="C102" s="53"/>
      <c r="D102" s="53"/>
      <c r="E102" s="53"/>
      <c r="F102" s="53"/>
      <c r="G102" s="53"/>
      <c r="H102" s="53"/>
      <c r="I102" s="53"/>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ht="20" customHeight="1" x14ac:dyDescent="0.2">
      <c r="A103" s="1"/>
      <c r="B103" s="187" t="s">
        <v>169</v>
      </c>
      <c r="C103" s="187"/>
      <c r="D103" s="187"/>
      <c r="E103" s="5"/>
      <c r="F103" s="186" t="s">
        <v>170</v>
      </c>
      <c r="G103" s="186"/>
      <c r="H103" s="186"/>
      <c r="I103" s="4"/>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ht="16" customHeight="1" x14ac:dyDescent="0.2">
      <c r="A104" s="1"/>
      <c r="B104" s="54" t="s">
        <v>32</v>
      </c>
      <c r="C104" s="54"/>
      <c r="D104" s="54"/>
      <c r="E104" s="54"/>
      <c r="F104" s="54" t="s">
        <v>31</v>
      </c>
      <c r="G104" s="54"/>
      <c r="H104" s="54"/>
      <c r="I104" s="54"/>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ht="16" customHeight="1" x14ac:dyDescent="0.2">
      <c r="A105" s="1"/>
      <c r="B105" s="54" t="s">
        <v>30</v>
      </c>
      <c r="C105" s="54"/>
      <c r="D105" s="54"/>
      <c r="E105" s="54"/>
      <c r="F105" s="54" t="s">
        <v>29</v>
      </c>
      <c r="G105" s="54"/>
      <c r="H105" s="54"/>
      <c r="I105" s="54"/>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ht="16" customHeight="1" x14ac:dyDescent="0.2">
      <c r="A106" s="1"/>
      <c r="B106" s="54" t="s">
        <v>28</v>
      </c>
      <c r="C106" s="54"/>
      <c r="D106" s="54"/>
      <c r="E106" s="54"/>
      <c r="F106" s="54" t="s">
        <v>27</v>
      </c>
      <c r="G106" s="54"/>
      <c r="H106" s="54"/>
      <c r="I106" s="54"/>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5" ht="16" customHeight="1" x14ac:dyDescent="0.2">
      <c r="A107" s="1"/>
      <c r="B107" s="54" t="s">
        <v>26</v>
      </c>
      <c r="C107" s="54"/>
      <c r="D107" s="54"/>
      <c r="E107" s="54"/>
      <c r="F107" s="54" t="s">
        <v>25</v>
      </c>
      <c r="G107" s="54"/>
      <c r="H107" s="54"/>
      <c r="I107" s="54"/>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5" ht="16" customHeight="1" x14ac:dyDescent="0.2">
      <c r="A108" s="1"/>
      <c r="B108" s="54" t="s">
        <v>24</v>
      </c>
      <c r="C108" s="54"/>
      <c r="D108" s="54"/>
      <c r="E108" s="54"/>
      <c r="F108" s="54" t="s">
        <v>23</v>
      </c>
      <c r="G108" s="54"/>
      <c r="H108" s="54"/>
      <c r="I108" s="54"/>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row>
    <row r="109" spans="1:65" ht="16" customHeight="1" x14ac:dyDescent="0.2">
      <c r="A109" s="1"/>
      <c r="B109" s="54" t="s">
        <v>22</v>
      </c>
      <c r="C109" s="54"/>
      <c r="D109" s="54"/>
      <c r="E109" s="54"/>
      <c r="F109" s="54" t="s">
        <v>21</v>
      </c>
      <c r="G109" s="54"/>
      <c r="H109" s="54"/>
      <c r="I109" s="54"/>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ht="16" customHeight="1" x14ac:dyDescent="0.2">
      <c r="A110" s="1"/>
      <c r="B110" s="54" t="s">
        <v>20</v>
      </c>
      <c r="C110" s="54"/>
      <c r="D110" s="54"/>
      <c r="E110" s="54"/>
      <c r="F110" s="54" t="s">
        <v>19</v>
      </c>
      <c r="G110" s="54"/>
      <c r="H110" s="54"/>
      <c r="I110" s="54"/>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ht="16" customHeight="1" x14ac:dyDescent="0.2">
      <c r="A111" s="1"/>
      <c r="B111" s="54" t="s">
        <v>18</v>
      </c>
      <c r="C111" s="54"/>
      <c r="D111" s="54"/>
      <c r="E111" s="54"/>
      <c r="F111" s="54" t="s">
        <v>17</v>
      </c>
      <c r="G111" s="54"/>
      <c r="H111" s="54"/>
      <c r="I111" s="54"/>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x14ac:dyDescent="0.2">
      <c r="A112" s="1"/>
      <c r="B112" s="54" t="s">
        <v>16</v>
      </c>
      <c r="C112" s="54"/>
      <c r="D112" s="54"/>
      <c r="E112" s="54"/>
      <c r="F112" s="54" t="s">
        <v>15</v>
      </c>
      <c r="G112" s="54"/>
      <c r="H112" s="54"/>
      <c r="I112" s="54"/>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x14ac:dyDescent="0.2">
      <c r="B113" s="54" t="s">
        <v>14</v>
      </c>
      <c r="C113" s="54"/>
      <c r="D113" s="54"/>
      <c r="E113" s="54"/>
      <c r="F113" s="54"/>
      <c r="G113" s="54"/>
      <c r="H113" s="54"/>
      <c r="I113" s="54"/>
      <c r="L113" s="1"/>
      <c r="M113" s="1"/>
      <c r="N113" s="1"/>
    </row>
    <row r="114" spans="1:65" ht="16" customHeight="1" x14ac:dyDescent="0.2">
      <c r="A114" s="1"/>
      <c r="B114" s="54" t="s">
        <v>13</v>
      </c>
      <c r="C114" s="54"/>
      <c r="D114" s="54"/>
      <c r="E114" s="54"/>
      <c r="F114" s="54"/>
      <c r="G114" s="54"/>
      <c r="H114" s="54"/>
      <c r="I114" s="54"/>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x14ac:dyDescent="0.2">
      <c r="A115" s="1"/>
      <c r="B115" s="53"/>
      <c r="C115" s="53"/>
      <c r="D115" s="53"/>
      <c r="E115" s="53"/>
      <c r="F115" s="54"/>
      <c r="G115" s="54"/>
      <c r="H115" s="54"/>
      <c r="I115" s="54"/>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9" x14ac:dyDescent="0.25">
      <c r="A116" s="1"/>
      <c r="B116" s="3" t="s">
        <v>12</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x14ac:dyDescent="0.2">
      <c r="A117" s="1"/>
      <c r="B117" s="184" t="s">
        <v>11</v>
      </c>
      <c r="C117" s="185"/>
      <c r="D117" s="185"/>
      <c r="E117" s="185"/>
      <c r="F117" s="185"/>
      <c r="G117" s="185"/>
      <c r="H117" s="185"/>
      <c r="I117" s="185"/>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x14ac:dyDescent="0.2">
      <c r="A118" s="1"/>
      <c r="B118" s="185"/>
      <c r="C118" s="185"/>
      <c r="D118" s="185"/>
      <c r="E118" s="185"/>
      <c r="F118" s="185"/>
      <c r="G118" s="185"/>
      <c r="H118" s="185"/>
      <c r="I118" s="185"/>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x14ac:dyDescent="0.2">
      <c r="A119" s="1"/>
      <c r="B119" s="185"/>
      <c r="C119" s="185"/>
      <c r="D119" s="185"/>
      <c r="E119" s="185"/>
      <c r="F119" s="185"/>
      <c r="G119" s="185"/>
      <c r="H119" s="185"/>
      <c r="I119" s="185"/>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x14ac:dyDescent="0.2">
      <c r="A120" s="1"/>
      <c r="B120" s="185"/>
      <c r="C120" s="185"/>
      <c r="D120" s="185"/>
      <c r="E120" s="185"/>
      <c r="F120" s="185"/>
      <c r="G120" s="185"/>
      <c r="H120" s="185"/>
      <c r="I120" s="185"/>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x14ac:dyDescent="0.2">
      <c r="A121" s="1"/>
      <c r="B121" s="185"/>
      <c r="C121" s="185"/>
      <c r="D121" s="185"/>
      <c r="E121" s="185"/>
      <c r="F121" s="185"/>
      <c r="G121" s="185"/>
      <c r="H121" s="185"/>
      <c r="I121" s="185"/>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x14ac:dyDescent="0.2">
      <c r="A122" s="1"/>
      <c r="B122" s="185"/>
      <c r="C122" s="185"/>
      <c r="D122" s="185"/>
      <c r="E122" s="185"/>
      <c r="F122" s="185"/>
      <c r="G122" s="185"/>
      <c r="H122" s="185"/>
      <c r="I122" s="185"/>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x14ac:dyDescent="0.2">
      <c r="A123" s="1"/>
      <c r="B123" s="185"/>
      <c r="C123" s="185"/>
      <c r="D123" s="185"/>
      <c r="E123" s="185"/>
      <c r="F123" s="185"/>
      <c r="G123" s="185"/>
      <c r="H123" s="185"/>
      <c r="I123" s="185"/>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x14ac:dyDescent="0.2">
      <c r="A124" s="1"/>
      <c r="B124" s="185"/>
      <c r="C124" s="185"/>
      <c r="D124" s="185"/>
      <c r="E124" s="185"/>
      <c r="F124" s="185"/>
      <c r="G124" s="185"/>
      <c r="H124" s="185"/>
      <c r="I124" s="185"/>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x14ac:dyDescent="0.2">
      <c r="A125" s="1"/>
      <c r="B125" s="185"/>
      <c r="C125" s="185"/>
      <c r="D125" s="185"/>
      <c r="E125" s="185"/>
      <c r="F125" s="185"/>
      <c r="G125" s="185"/>
      <c r="H125" s="185"/>
      <c r="I125" s="185"/>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x14ac:dyDescent="0.2">
      <c r="A126" s="1"/>
      <c r="B126" s="185"/>
      <c r="C126" s="185"/>
      <c r="D126" s="185"/>
      <c r="E126" s="185"/>
      <c r="F126" s="185"/>
      <c r="G126" s="185"/>
      <c r="H126" s="185"/>
      <c r="I126" s="185"/>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x14ac:dyDescent="0.2">
      <c r="B127" s="185"/>
      <c r="C127" s="185"/>
      <c r="D127" s="185"/>
      <c r="E127" s="185"/>
      <c r="F127" s="185"/>
      <c r="G127" s="185"/>
      <c r="H127" s="185"/>
      <c r="I127" s="185"/>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x14ac:dyDescent="0.2">
      <c r="B128" s="185"/>
      <c r="C128" s="185"/>
      <c r="D128" s="185"/>
      <c r="E128" s="185"/>
      <c r="F128" s="185"/>
      <c r="G128" s="185"/>
      <c r="H128" s="185"/>
      <c r="I128" s="185"/>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x14ac:dyDescent="0.2">
      <c r="B129" s="53"/>
      <c r="C129" s="53"/>
      <c r="D129" s="53"/>
      <c r="E129" s="53"/>
      <c r="F129" s="53"/>
      <c r="G129" s="53"/>
      <c r="H129" s="53"/>
      <c r="I129" s="53"/>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ht="19" x14ac:dyDescent="0.25">
      <c r="A130" s="2" t="s">
        <v>10</v>
      </c>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x14ac:dyDescent="0.2">
      <c r="A131" s="1"/>
      <c r="B131" s="17" t="s">
        <v>9</v>
      </c>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x14ac:dyDescent="0.2">
      <c r="A132" s="1"/>
      <c r="B132" s="17" t="s">
        <v>8</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x14ac:dyDescent="0.2">
      <c r="A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ht="19" x14ac:dyDescent="0.25">
      <c r="A134" s="2" t="s">
        <v>7</v>
      </c>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x14ac:dyDescent="0.2">
      <c r="A135" s="1"/>
      <c r="B135" s="17" t="s">
        <v>6</v>
      </c>
      <c r="D135" s="17" t="s">
        <v>5</v>
      </c>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x14ac:dyDescent="0.2">
      <c r="A136" s="1"/>
      <c r="B136" s="17" t="s">
        <v>4</v>
      </c>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x14ac:dyDescent="0.2">
      <c r="A137" s="1"/>
      <c r="B137" s="17" t="s">
        <v>3</v>
      </c>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x14ac:dyDescent="0.2">
      <c r="A138" s="1"/>
      <c r="B138" s="17" t="s">
        <v>2</v>
      </c>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x14ac:dyDescent="0.2">
      <c r="A139" s="1"/>
      <c r="B139" s="17" t="s">
        <v>1</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x14ac:dyDescent="0.2">
      <c r="B140" s="17" t="s">
        <v>0</v>
      </c>
    </row>
  </sheetData>
  <mergeCells count="26">
    <mergeCell ref="G37:G38"/>
    <mergeCell ref="B37:E38"/>
    <mergeCell ref="B39:E39"/>
    <mergeCell ref="F48:G48"/>
    <mergeCell ref="G8:G9"/>
    <mergeCell ref="F8:F9"/>
    <mergeCell ref="B8:E9"/>
    <mergeCell ref="F37:F38"/>
    <mergeCell ref="B42:I42"/>
    <mergeCell ref="B6:G7"/>
    <mergeCell ref="G19:G20"/>
    <mergeCell ref="F19:F20"/>
    <mergeCell ref="E19:E20"/>
    <mergeCell ref="B19:D20"/>
    <mergeCell ref="B117:I128"/>
    <mergeCell ref="F103:H103"/>
    <mergeCell ref="B103:D103"/>
    <mergeCell ref="B40:E40"/>
    <mergeCell ref="B60:I61"/>
    <mergeCell ref="F72:G72"/>
    <mergeCell ref="F70:G70"/>
    <mergeCell ref="F84:G84"/>
    <mergeCell ref="F76:G76"/>
    <mergeCell ref="B94:I101"/>
    <mergeCell ref="B46:I46"/>
    <mergeCell ref="F58:G5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BEC-4330-514A-ADBB-0795C8F05686}">
  <dimension ref="A1:BM131"/>
  <sheetViews>
    <sheetView showGridLines="0" zoomScale="120" zoomScaleNormal="120" workbookViewId="0"/>
  </sheetViews>
  <sheetFormatPr baseColWidth="10" defaultColWidth="10.83203125" defaultRowHeight="16" x14ac:dyDescent="0.2"/>
  <cols>
    <col min="1" max="1" width="10.83203125" style="17"/>
    <col min="2" max="3" width="10.83203125" style="17" customWidth="1"/>
    <col min="4" max="5" width="10.83203125" style="17"/>
    <col min="6" max="7" width="10.83203125" style="17" customWidth="1"/>
    <col min="8" max="9" width="10.83203125" style="17"/>
    <col min="10" max="10" width="10.83203125" style="17" customWidth="1"/>
    <col min="11" max="16384" width="10.83203125" style="17"/>
  </cols>
  <sheetData>
    <row r="1" spans="1:10" ht="19" x14ac:dyDescent="0.25">
      <c r="A1" s="13" t="s">
        <v>162</v>
      </c>
      <c r="B1" s="15"/>
      <c r="C1" s="15"/>
      <c r="D1" s="15"/>
      <c r="E1" s="15"/>
      <c r="F1" s="15"/>
      <c r="G1" s="15"/>
      <c r="H1" s="15"/>
      <c r="I1" s="15"/>
      <c r="J1" s="16"/>
    </row>
    <row r="2" spans="1:10" x14ac:dyDescent="0.2">
      <c r="A2" s="18"/>
      <c r="B2" s="15"/>
      <c r="C2" s="15"/>
      <c r="D2" s="15"/>
      <c r="E2" s="15"/>
      <c r="F2" s="15"/>
      <c r="G2" s="15"/>
      <c r="H2" s="15"/>
      <c r="I2" s="15"/>
      <c r="J2" s="16"/>
    </row>
    <row r="3" spans="1:10" x14ac:dyDescent="0.2">
      <c r="A3" s="19"/>
      <c r="B3" s="12" t="s">
        <v>109</v>
      </c>
      <c r="C3" s="15"/>
      <c r="D3" s="15"/>
      <c r="E3" s="15"/>
      <c r="F3" s="15"/>
      <c r="G3" s="15"/>
      <c r="H3" s="15"/>
      <c r="I3" s="15"/>
      <c r="J3" s="16"/>
    </row>
    <row r="4" spans="1:10" ht="16" customHeight="1" x14ac:dyDescent="0.2">
      <c r="A4" s="19"/>
      <c r="B4" s="15" t="s">
        <v>108</v>
      </c>
      <c r="C4" s="20"/>
      <c r="D4" s="20"/>
      <c r="E4" s="20"/>
      <c r="F4" s="20"/>
      <c r="G4" s="20"/>
      <c r="H4" s="20"/>
      <c r="I4" s="20"/>
      <c r="J4" s="16"/>
    </row>
    <row r="5" spans="1:10" x14ac:dyDescent="0.2">
      <c r="A5" s="19"/>
      <c r="B5" s="15"/>
      <c r="C5" s="15"/>
      <c r="D5" s="15"/>
      <c r="E5" s="15"/>
      <c r="F5" s="15"/>
      <c r="G5" s="15"/>
      <c r="H5" s="15"/>
      <c r="I5" s="15"/>
      <c r="J5" s="16"/>
    </row>
    <row r="6" spans="1:10" x14ac:dyDescent="0.2">
      <c r="A6" s="19"/>
      <c r="B6" s="218" t="s">
        <v>161</v>
      </c>
      <c r="C6" s="219"/>
      <c r="D6" s="219"/>
      <c r="E6" s="219"/>
      <c r="F6" s="219"/>
      <c r="G6" s="220"/>
      <c r="H6" s="15"/>
      <c r="I6" s="15"/>
      <c r="J6" s="16"/>
    </row>
    <row r="7" spans="1:10" x14ac:dyDescent="0.2">
      <c r="A7" s="19"/>
      <c r="B7" s="21"/>
      <c r="C7" s="22"/>
      <c r="D7" s="22"/>
      <c r="E7" s="22"/>
      <c r="F7" s="55" t="s">
        <v>130</v>
      </c>
      <c r="G7" s="55" t="s">
        <v>129</v>
      </c>
      <c r="H7" s="15"/>
      <c r="I7" s="15"/>
      <c r="J7" s="16"/>
    </row>
    <row r="8" spans="1:10" x14ac:dyDescent="0.2">
      <c r="A8" s="19"/>
      <c r="B8" s="21" t="s">
        <v>160</v>
      </c>
      <c r="C8" s="22"/>
      <c r="D8" s="22"/>
      <c r="E8" s="22"/>
      <c r="F8" s="24">
        <v>9594</v>
      </c>
      <c r="G8" s="56" t="s">
        <v>126</v>
      </c>
      <c r="H8" s="15"/>
      <c r="I8" s="15"/>
      <c r="J8" s="16"/>
    </row>
    <row r="9" spans="1:10" ht="16" customHeight="1" x14ac:dyDescent="0.2">
      <c r="A9" s="19"/>
      <c r="B9" s="25" t="s">
        <v>159</v>
      </c>
      <c r="C9" s="26"/>
      <c r="D9" s="26"/>
      <c r="E9" s="26"/>
      <c r="F9" s="28">
        <v>4463</v>
      </c>
      <c r="G9" s="28">
        <v>4142</v>
      </c>
      <c r="H9" s="15"/>
      <c r="I9" s="15"/>
      <c r="J9" s="16"/>
    </row>
    <row r="10" spans="1:10" x14ac:dyDescent="0.2">
      <c r="A10" s="19"/>
      <c r="B10" s="25" t="s">
        <v>158</v>
      </c>
      <c r="C10" s="26"/>
      <c r="D10" s="26"/>
      <c r="E10" s="26"/>
      <c r="F10" s="28">
        <v>4785</v>
      </c>
      <c r="G10" s="57" t="s">
        <v>126</v>
      </c>
      <c r="H10" s="15"/>
      <c r="I10" s="15"/>
      <c r="J10" s="16"/>
    </row>
    <row r="11" spans="1:10" x14ac:dyDescent="0.2">
      <c r="A11" s="19"/>
      <c r="B11" s="25" t="s">
        <v>157</v>
      </c>
      <c r="C11" s="26"/>
      <c r="D11" s="26"/>
      <c r="E11" s="26"/>
      <c r="F11" s="28">
        <v>10480</v>
      </c>
      <c r="G11" s="28">
        <v>10001</v>
      </c>
      <c r="H11" s="15"/>
      <c r="I11" s="15"/>
      <c r="J11" s="16"/>
    </row>
    <row r="12" spans="1:10" x14ac:dyDescent="0.2">
      <c r="A12" s="19"/>
      <c r="B12" s="25" t="s">
        <v>156</v>
      </c>
      <c r="C12" s="26"/>
      <c r="D12" s="26"/>
      <c r="E12" s="26"/>
      <c r="F12" s="28">
        <v>843</v>
      </c>
      <c r="G12" s="57" t="s">
        <v>126</v>
      </c>
      <c r="H12" s="15"/>
      <c r="I12" s="58"/>
      <c r="J12" s="16"/>
    </row>
    <row r="13" spans="1:10" x14ac:dyDescent="0.2">
      <c r="A13" s="19"/>
      <c r="B13" s="29" t="s">
        <v>155</v>
      </c>
      <c r="C13" s="30"/>
      <c r="D13" s="30"/>
      <c r="E13" s="30"/>
      <c r="F13" s="32">
        <v>2581</v>
      </c>
      <c r="G13" s="59" t="s">
        <v>126</v>
      </c>
      <c r="H13" s="15"/>
      <c r="I13" s="58"/>
      <c r="J13" s="16"/>
    </row>
    <row r="14" spans="1:10" x14ac:dyDescent="0.2">
      <c r="A14" s="19"/>
      <c r="B14" s="15"/>
      <c r="C14" s="26"/>
      <c r="D14" s="26"/>
      <c r="E14" s="26"/>
      <c r="F14" s="15"/>
      <c r="G14" s="15"/>
      <c r="H14" s="15"/>
      <c r="I14" s="15"/>
      <c r="J14" s="16"/>
    </row>
    <row r="15" spans="1:10" x14ac:dyDescent="0.2">
      <c r="A15" s="19"/>
      <c r="B15" s="21"/>
      <c r="C15" s="22"/>
      <c r="D15" s="60"/>
      <c r="E15" s="60"/>
      <c r="F15" s="60"/>
      <c r="G15" s="55" t="s">
        <v>130</v>
      </c>
      <c r="H15" s="15"/>
      <c r="I15" s="15"/>
      <c r="J15" s="16"/>
    </row>
    <row r="16" spans="1:10" x14ac:dyDescent="0.2">
      <c r="A16" s="19"/>
      <c r="B16" s="21" t="s">
        <v>154</v>
      </c>
      <c r="C16" s="22"/>
      <c r="D16" s="26"/>
      <c r="E16" s="26"/>
      <c r="F16" s="15"/>
      <c r="G16" s="24">
        <v>1055</v>
      </c>
      <c r="H16" s="15"/>
      <c r="I16" s="15"/>
      <c r="J16" s="16"/>
    </row>
    <row r="17" spans="1:10" x14ac:dyDescent="0.2">
      <c r="A17" s="19"/>
      <c r="B17" s="25" t="s">
        <v>153</v>
      </c>
      <c r="C17" s="26"/>
      <c r="D17" s="26"/>
      <c r="E17" s="26"/>
      <c r="F17" s="15"/>
      <c r="G17" s="28">
        <v>156</v>
      </c>
      <c r="H17" s="15"/>
      <c r="I17" s="15"/>
      <c r="J17" s="16"/>
    </row>
    <row r="18" spans="1:10" x14ac:dyDescent="0.2">
      <c r="A18" s="19"/>
      <c r="B18" s="25" t="s">
        <v>152</v>
      </c>
      <c r="C18" s="26"/>
      <c r="D18" s="26"/>
      <c r="E18" s="26"/>
      <c r="F18" s="15"/>
      <c r="G18" s="28">
        <v>-51</v>
      </c>
      <c r="H18" s="15"/>
      <c r="I18" s="15"/>
      <c r="J18" s="16"/>
    </row>
    <row r="19" spans="1:10" x14ac:dyDescent="0.2">
      <c r="A19" s="19"/>
      <c r="B19" s="25" t="s">
        <v>151</v>
      </c>
      <c r="C19" s="26"/>
      <c r="D19" s="26"/>
      <c r="E19" s="26"/>
      <c r="F19" s="15"/>
      <c r="G19" s="28">
        <v>265</v>
      </c>
      <c r="H19" s="15"/>
      <c r="I19" s="15"/>
      <c r="J19" s="16"/>
    </row>
    <row r="20" spans="1:10" x14ac:dyDescent="0.2">
      <c r="A20" s="19"/>
      <c r="B20" s="25" t="s">
        <v>150</v>
      </c>
      <c r="C20" s="26"/>
      <c r="D20" s="26"/>
      <c r="E20" s="26"/>
      <c r="F20" s="15"/>
      <c r="G20" s="28">
        <v>-14</v>
      </c>
      <c r="H20" s="15"/>
      <c r="I20" s="15"/>
      <c r="J20" s="16"/>
    </row>
    <row r="21" spans="1:10" x14ac:dyDescent="0.2">
      <c r="A21" s="19"/>
      <c r="B21" s="25" t="s">
        <v>149</v>
      </c>
      <c r="C21" s="26"/>
      <c r="D21" s="26"/>
      <c r="E21" s="26"/>
      <c r="F21" s="15"/>
      <c r="G21" s="28">
        <v>23</v>
      </c>
      <c r="H21" s="15"/>
      <c r="I21" s="15"/>
      <c r="J21" s="16"/>
    </row>
    <row r="22" spans="1:10" x14ac:dyDescent="0.2">
      <c r="A22" s="19"/>
      <c r="B22" s="25" t="s">
        <v>148</v>
      </c>
      <c r="C22" s="26"/>
      <c r="D22" s="26"/>
      <c r="E22" s="26"/>
      <c r="F22" s="15"/>
      <c r="G22" s="28">
        <v>-2</v>
      </c>
      <c r="H22" s="15"/>
      <c r="I22" s="15"/>
      <c r="J22" s="16"/>
    </row>
    <row r="23" spans="1:10" x14ac:dyDescent="0.2">
      <c r="A23" s="19"/>
      <c r="B23" s="25" t="s">
        <v>147</v>
      </c>
      <c r="C23" s="26"/>
      <c r="D23" s="26"/>
      <c r="E23" s="26"/>
      <c r="F23" s="15"/>
      <c r="G23" s="28">
        <v>8</v>
      </c>
      <c r="H23" s="15"/>
      <c r="I23" s="15"/>
      <c r="J23" s="16"/>
    </row>
    <row r="24" spans="1:10" x14ac:dyDescent="0.2">
      <c r="A24" s="19"/>
      <c r="B24" s="25" t="s">
        <v>146</v>
      </c>
      <c r="C24" s="26"/>
      <c r="D24" s="26"/>
      <c r="E24" s="26"/>
      <c r="F24" s="15"/>
      <c r="G24" s="28">
        <v>567</v>
      </c>
      <c r="H24" s="15"/>
      <c r="I24" s="15"/>
      <c r="J24" s="16"/>
    </row>
    <row r="25" spans="1:10" x14ac:dyDescent="0.2">
      <c r="A25" s="19"/>
      <c r="B25" s="29" t="s">
        <v>145</v>
      </c>
      <c r="C25" s="30"/>
      <c r="D25" s="30"/>
      <c r="E25" s="30"/>
      <c r="F25" s="61"/>
      <c r="G25" s="32">
        <v>290</v>
      </c>
      <c r="H25" s="15"/>
      <c r="I25" s="15"/>
      <c r="J25" s="16"/>
    </row>
    <row r="26" spans="1:10" ht="16" customHeight="1" x14ac:dyDescent="0.2">
      <c r="A26" s="19"/>
      <c r="B26" s="15"/>
      <c r="C26" s="62"/>
      <c r="D26" s="62"/>
      <c r="E26" s="62"/>
      <c r="F26" s="62"/>
      <c r="G26" s="62"/>
      <c r="H26" s="62"/>
      <c r="I26" s="62"/>
      <c r="J26" s="16"/>
    </row>
    <row r="27" spans="1:10" ht="16" customHeight="1" x14ac:dyDescent="0.2">
      <c r="A27" s="19"/>
      <c r="B27" s="217" t="s">
        <v>144</v>
      </c>
      <c r="C27" s="217"/>
      <c r="D27" s="217"/>
      <c r="E27" s="217"/>
      <c r="F27" s="217"/>
      <c r="G27" s="217"/>
      <c r="H27" s="217"/>
      <c r="I27" s="217"/>
      <c r="J27" s="16"/>
    </row>
    <row r="28" spans="1:10" ht="17" thickBot="1" x14ac:dyDescent="0.25">
      <c r="A28" s="36"/>
      <c r="B28" s="37"/>
      <c r="C28" s="38"/>
      <c r="D28" s="38"/>
      <c r="E28" s="38"/>
      <c r="F28" s="37"/>
      <c r="G28" s="37"/>
      <c r="H28" s="37"/>
      <c r="I28" s="37"/>
      <c r="J28" s="39"/>
    </row>
    <row r="30" spans="1:10" ht="19" x14ac:dyDescent="0.25">
      <c r="A30" s="2" t="s">
        <v>75</v>
      </c>
    </row>
    <row r="31" spans="1:10" ht="16" customHeight="1" x14ac:dyDescent="0.2">
      <c r="A31" s="6" t="s">
        <v>74</v>
      </c>
      <c r="B31" s="191" t="s">
        <v>143</v>
      </c>
      <c r="C31" s="191"/>
      <c r="D31" s="191"/>
      <c r="E31" s="191"/>
      <c r="F31" s="191"/>
      <c r="G31" s="191"/>
      <c r="H31" s="191"/>
      <c r="I31" s="191"/>
    </row>
    <row r="32" spans="1:10" ht="16" customHeight="1" x14ac:dyDescent="0.2">
      <c r="A32" s="6"/>
      <c r="B32" s="191"/>
      <c r="C32" s="191"/>
      <c r="D32" s="191"/>
      <c r="E32" s="191"/>
      <c r="F32" s="191"/>
      <c r="G32" s="191"/>
      <c r="H32" s="191"/>
      <c r="I32" s="191"/>
    </row>
    <row r="33" spans="1:9" ht="16" customHeight="1" x14ac:dyDescent="0.2">
      <c r="A33" s="6"/>
      <c r="B33" s="8"/>
      <c r="C33" s="8"/>
      <c r="D33" s="8"/>
      <c r="E33" s="8"/>
      <c r="F33" s="8"/>
      <c r="G33" s="8"/>
      <c r="H33" s="8"/>
      <c r="I33" s="8"/>
    </row>
    <row r="34" spans="1:9" ht="16" customHeight="1" x14ac:dyDescent="0.2">
      <c r="A34" s="6"/>
      <c r="H34" s="51"/>
    </row>
    <row r="35" spans="1:9" ht="16" customHeight="1" thickBot="1" x14ac:dyDescent="0.25">
      <c r="A35" s="6"/>
      <c r="F35" s="52"/>
      <c r="G35" s="52"/>
    </row>
    <row r="36" spans="1:9" ht="16" customHeight="1" thickBot="1" x14ac:dyDescent="0.25">
      <c r="A36" s="6"/>
      <c r="E36" s="192" t="s">
        <v>124</v>
      </c>
      <c r="F36" s="193"/>
      <c r="G36" s="50">
        <f>F10+(F11-G11)</f>
        <v>5264</v>
      </c>
    </row>
    <row r="37" spans="1:9" ht="16" customHeight="1" x14ac:dyDescent="0.2">
      <c r="A37" s="6"/>
    </row>
    <row r="38" spans="1:9" ht="16" customHeight="1" x14ac:dyDescent="0.2">
      <c r="A38" s="6" t="s">
        <v>52</v>
      </c>
      <c r="B38" s="191" t="s">
        <v>142</v>
      </c>
      <c r="C38" s="191"/>
      <c r="D38" s="191"/>
      <c r="E38" s="191"/>
      <c r="F38" s="191"/>
      <c r="G38" s="191"/>
      <c r="H38" s="191"/>
      <c r="I38" s="191"/>
    </row>
    <row r="39" spans="1:9" ht="16" customHeight="1" x14ac:dyDescent="0.2">
      <c r="A39" s="6"/>
      <c r="B39" s="191"/>
      <c r="C39" s="191"/>
      <c r="D39" s="191"/>
      <c r="E39" s="191"/>
      <c r="F39" s="191"/>
      <c r="G39" s="191"/>
      <c r="H39" s="191"/>
      <c r="I39" s="191"/>
    </row>
    <row r="40" spans="1:9" ht="16" customHeight="1" x14ac:dyDescent="0.2">
      <c r="A40" s="6"/>
      <c r="B40" s="191"/>
      <c r="C40" s="191"/>
      <c r="D40" s="191"/>
      <c r="E40" s="191"/>
      <c r="F40" s="191"/>
      <c r="G40" s="191"/>
      <c r="H40" s="191"/>
      <c r="I40" s="191"/>
    </row>
    <row r="41" spans="1:9" ht="16" customHeight="1" x14ac:dyDescent="0.2">
      <c r="A41" s="6"/>
    </row>
    <row r="42" spans="1:9" ht="16" customHeight="1" x14ac:dyDescent="0.2">
      <c r="A42" s="6"/>
      <c r="F42" s="52"/>
      <c r="G42" s="52"/>
    </row>
    <row r="43" spans="1:9" ht="16" customHeight="1" x14ac:dyDescent="0.2">
      <c r="A43" s="6"/>
    </row>
    <row r="44" spans="1:9" ht="16" customHeight="1" x14ac:dyDescent="0.2">
      <c r="A44" s="6"/>
    </row>
    <row r="45" spans="1:9" ht="16" customHeight="1" thickBot="1" x14ac:dyDescent="0.25">
      <c r="A45" s="6"/>
    </row>
    <row r="46" spans="1:9" ht="16" customHeight="1" thickBot="1" x14ac:dyDescent="0.25">
      <c r="A46" s="6"/>
      <c r="E46" s="192" t="s">
        <v>141</v>
      </c>
      <c r="F46" s="193"/>
      <c r="G46" s="50">
        <f>F8-(F9-G9)-G36-F12-F13</f>
        <v>585</v>
      </c>
      <c r="H46" s="51"/>
    </row>
    <row r="47" spans="1:9" ht="16" customHeight="1" x14ac:dyDescent="0.2">
      <c r="A47" s="6"/>
    </row>
    <row r="48" spans="1:9" ht="16" customHeight="1" x14ac:dyDescent="0.2">
      <c r="A48" s="6" t="s">
        <v>48</v>
      </c>
      <c r="B48" s="191" t="s">
        <v>140</v>
      </c>
      <c r="C48" s="191"/>
      <c r="D48" s="191"/>
      <c r="E48" s="191"/>
      <c r="F48" s="191"/>
      <c r="G48" s="191"/>
      <c r="H48" s="191"/>
      <c r="I48" s="191"/>
    </row>
    <row r="49" spans="1:12" ht="16" customHeight="1" x14ac:dyDescent="0.2">
      <c r="A49" s="6"/>
      <c r="B49" s="191"/>
      <c r="C49" s="191"/>
      <c r="D49" s="191"/>
      <c r="E49" s="191"/>
      <c r="F49" s="191"/>
      <c r="G49" s="191"/>
      <c r="H49" s="191"/>
      <c r="I49" s="191"/>
    </row>
    <row r="50" spans="1:12" ht="16" customHeight="1" x14ac:dyDescent="0.2">
      <c r="A50" s="6"/>
      <c r="B50" s="191"/>
      <c r="C50" s="191"/>
      <c r="D50" s="191"/>
      <c r="E50" s="191"/>
      <c r="F50" s="191"/>
      <c r="G50" s="191"/>
      <c r="H50" s="191"/>
      <c r="I50" s="191"/>
    </row>
    <row r="51" spans="1:12" ht="16" customHeight="1" x14ac:dyDescent="0.2">
      <c r="A51" s="6"/>
      <c r="I51" s="7"/>
    </row>
    <row r="52" spans="1:12" ht="16" customHeight="1" x14ac:dyDescent="0.2">
      <c r="A52" s="6"/>
      <c r="F52" s="52"/>
      <c r="G52" s="52"/>
    </row>
    <row r="53" spans="1:12" ht="16" customHeight="1" x14ac:dyDescent="0.2">
      <c r="A53" s="6"/>
    </row>
    <row r="54" spans="1:12" ht="16" customHeight="1" x14ac:dyDescent="0.2">
      <c r="A54" s="6"/>
    </row>
    <row r="55" spans="1:12" ht="16" customHeight="1" thickBot="1" x14ac:dyDescent="0.25">
      <c r="A55" s="6"/>
    </row>
    <row r="56" spans="1:12" ht="16" customHeight="1" thickBot="1" x14ac:dyDescent="0.25">
      <c r="A56" s="6"/>
      <c r="E56" s="192" t="s">
        <v>139</v>
      </c>
      <c r="F56" s="193"/>
      <c r="G56" s="50">
        <f>G16-G17+G18</f>
        <v>848</v>
      </c>
    </row>
    <row r="57" spans="1:12" ht="16" customHeight="1" x14ac:dyDescent="0.2">
      <c r="A57" s="6"/>
    </row>
    <row r="58" spans="1:12" ht="16" customHeight="1" x14ac:dyDescent="0.2">
      <c r="A58" s="6" t="s">
        <v>37</v>
      </c>
      <c r="B58" s="191" t="s">
        <v>138</v>
      </c>
      <c r="C58" s="191"/>
      <c r="D58" s="191"/>
      <c r="E58" s="191"/>
      <c r="F58" s="191"/>
      <c r="G58" s="191"/>
      <c r="H58" s="191"/>
      <c r="I58" s="191"/>
      <c r="L58" s="1"/>
    </row>
    <row r="59" spans="1:12" ht="16" customHeight="1" x14ac:dyDescent="0.2">
      <c r="A59" s="6"/>
      <c r="B59" s="191"/>
      <c r="C59" s="191"/>
      <c r="D59" s="191"/>
      <c r="E59" s="191"/>
      <c r="F59" s="191"/>
      <c r="G59" s="191"/>
      <c r="H59" s="191"/>
      <c r="I59" s="191"/>
      <c r="L59" s="1"/>
    </row>
    <row r="60" spans="1:12" ht="16" customHeight="1" x14ac:dyDescent="0.2">
      <c r="A60" s="6"/>
      <c r="L60" s="1"/>
    </row>
    <row r="61" spans="1:12" ht="16" customHeight="1" x14ac:dyDescent="0.2">
      <c r="A61" s="6"/>
      <c r="F61" s="52"/>
      <c r="G61" s="52"/>
      <c r="L61" s="1"/>
    </row>
    <row r="62" spans="1:12" ht="16" customHeight="1" x14ac:dyDescent="0.2">
      <c r="A62" s="6"/>
      <c r="L62" s="1"/>
    </row>
    <row r="63" spans="1:12" ht="16" customHeight="1" x14ac:dyDescent="0.2">
      <c r="A63" s="6"/>
      <c r="L63" s="1"/>
    </row>
    <row r="64" spans="1:12" ht="16" customHeight="1" thickBot="1" x14ac:dyDescent="0.25">
      <c r="A64" s="6"/>
      <c r="L64" s="1"/>
    </row>
    <row r="65" spans="1:12" ht="16" customHeight="1" thickBot="1" x14ac:dyDescent="0.25">
      <c r="A65" s="6"/>
      <c r="E65" s="192" t="s">
        <v>137</v>
      </c>
      <c r="F65" s="193"/>
      <c r="G65" s="50">
        <f>SUM(G20:G22)</f>
        <v>7</v>
      </c>
      <c r="L65" s="1"/>
    </row>
    <row r="66" spans="1:12" ht="16" customHeight="1" x14ac:dyDescent="0.2">
      <c r="A66" s="6"/>
      <c r="L66" s="1"/>
    </row>
    <row r="67" spans="1:12" ht="16" customHeight="1" x14ac:dyDescent="0.2">
      <c r="A67" s="6" t="s">
        <v>136</v>
      </c>
      <c r="B67" s="191" t="s">
        <v>135</v>
      </c>
      <c r="C67" s="191"/>
      <c r="D67" s="191"/>
      <c r="E67" s="191"/>
      <c r="F67" s="191"/>
      <c r="G67" s="191"/>
      <c r="H67" s="191"/>
      <c r="I67" s="191"/>
      <c r="L67" s="1"/>
    </row>
    <row r="68" spans="1:12" ht="16" customHeight="1" x14ac:dyDescent="0.2">
      <c r="A68" s="6"/>
      <c r="B68" s="191"/>
      <c r="C68" s="191"/>
      <c r="D68" s="191"/>
      <c r="E68" s="191"/>
      <c r="F68" s="191"/>
      <c r="G68" s="191"/>
      <c r="H68" s="191"/>
      <c r="I68" s="191"/>
      <c r="L68" s="1"/>
    </row>
    <row r="69" spans="1:12" ht="16" customHeight="1" x14ac:dyDescent="0.2">
      <c r="A69" s="6"/>
      <c r="L69" s="1"/>
    </row>
    <row r="70" spans="1:12" ht="16" customHeight="1" x14ac:dyDescent="0.2">
      <c r="A70" s="6"/>
      <c r="F70" s="52"/>
      <c r="G70" s="52"/>
      <c r="L70" s="1"/>
    </row>
    <row r="71" spans="1:12" ht="16" customHeight="1" x14ac:dyDescent="0.2">
      <c r="A71" s="6"/>
      <c r="L71" s="1"/>
    </row>
    <row r="72" spans="1:12" ht="16" customHeight="1" x14ac:dyDescent="0.2">
      <c r="A72" s="6"/>
      <c r="L72" s="1"/>
    </row>
    <row r="73" spans="1:12" ht="16" customHeight="1" x14ac:dyDescent="0.2">
      <c r="A73" s="6"/>
      <c r="L73" s="1"/>
    </row>
    <row r="74" spans="1:12" ht="16" customHeight="1" x14ac:dyDescent="0.2">
      <c r="A74" s="6"/>
      <c r="L74" s="1"/>
    </row>
    <row r="75" spans="1:12" ht="16" customHeight="1" thickBot="1" x14ac:dyDescent="0.25">
      <c r="A75" s="6"/>
      <c r="L75" s="1"/>
    </row>
    <row r="76" spans="1:12" ht="16" customHeight="1" thickBot="1" x14ac:dyDescent="0.25">
      <c r="A76" s="6"/>
      <c r="E76" s="192" t="s">
        <v>134</v>
      </c>
      <c r="F76" s="193"/>
      <c r="G76" s="50">
        <f>G46+G56+G65-G23-G25</f>
        <v>1142</v>
      </c>
      <c r="L76" s="1"/>
    </row>
    <row r="77" spans="1:12" ht="16" customHeight="1" x14ac:dyDescent="0.2">
      <c r="A77" s="6"/>
      <c r="L77" s="1"/>
    </row>
    <row r="78" spans="1:12" ht="16" customHeight="1" x14ac:dyDescent="0.2">
      <c r="A78" s="6"/>
      <c r="B78" s="7" t="s">
        <v>133</v>
      </c>
      <c r="L78" s="1"/>
    </row>
    <row r="79" spans="1:12" ht="16" customHeight="1" x14ac:dyDescent="0.2">
      <c r="A79" s="6"/>
      <c r="B79" s="79" t="s">
        <v>173</v>
      </c>
      <c r="L79" s="1"/>
    </row>
    <row r="80" spans="1:12" ht="16" customHeight="1" x14ac:dyDescent="0.2">
      <c r="A80" s="6"/>
      <c r="L80" s="1"/>
    </row>
    <row r="81" spans="1:14" ht="19" x14ac:dyDescent="0.25">
      <c r="A81" s="2" t="s">
        <v>34</v>
      </c>
      <c r="L81" s="1"/>
      <c r="M81" s="1"/>
      <c r="N81" s="1"/>
    </row>
    <row r="82" spans="1:14" ht="16" customHeight="1" x14ac:dyDescent="0.25">
      <c r="A82" s="2"/>
      <c r="B82" s="198" t="s">
        <v>174</v>
      </c>
      <c r="C82" s="221"/>
      <c r="D82" s="221"/>
      <c r="E82" s="221"/>
      <c r="F82" s="221"/>
      <c r="G82" s="221"/>
      <c r="H82" s="221"/>
      <c r="I82" s="221"/>
      <c r="L82" s="1"/>
      <c r="M82" s="1"/>
      <c r="N82" s="1"/>
    </row>
    <row r="83" spans="1:14" ht="16" customHeight="1" x14ac:dyDescent="0.25">
      <c r="A83" s="2"/>
      <c r="B83" s="221"/>
      <c r="C83" s="221"/>
      <c r="D83" s="221"/>
      <c r="E83" s="221"/>
      <c r="F83" s="221"/>
      <c r="G83" s="221"/>
      <c r="H83" s="221"/>
      <c r="I83" s="221"/>
      <c r="L83" s="1"/>
      <c r="M83" s="1"/>
      <c r="N83" s="1"/>
    </row>
    <row r="84" spans="1:14" ht="16" customHeight="1" x14ac:dyDescent="0.25">
      <c r="A84" s="2"/>
      <c r="B84" s="221"/>
      <c r="C84" s="221"/>
      <c r="D84" s="221"/>
      <c r="E84" s="221"/>
      <c r="F84" s="221"/>
      <c r="G84" s="221"/>
      <c r="H84" s="221"/>
      <c r="I84" s="221"/>
      <c r="L84" s="1"/>
      <c r="M84" s="1"/>
      <c r="N84" s="1"/>
    </row>
    <row r="85" spans="1:14" ht="16" customHeight="1" x14ac:dyDescent="0.25">
      <c r="A85" s="2"/>
      <c r="B85" s="221"/>
      <c r="C85" s="221"/>
      <c r="D85" s="221"/>
      <c r="E85" s="221"/>
      <c r="F85" s="221"/>
      <c r="G85" s="221"/>
      <c r="H85" s="221"/>
      <c r="I85" s="221"/>
      <c r="L85" s="1"/>
      <c r="M85" s="1"/>
      <c r="N85" s="1"/>
    </row>
    <row r="86" spans="1:14" ht="16" customHeight="1" x14ac:dyDescent="0.25">
      <c r="A86" s="2"/>
      <c r="B86" s="221"/>
      <c r="C86" s="221"/>
      <c r="D86" s="221"/>
      <c r="E86" s="221"/>
      <c r="F86" s="221"/>
      <c r="G86" s="221"/>
      <c r="H86" s="221"/>
      <c r="I86" s="221"/>
      <c r="L86" s="1"/>
      <c r="M86" s="1"/>
      <c r="N86" s="1"/>
    </row>
    <row r="87" spans="1:14" ht="16" customHeight="1" x14ac:dyDescent="0.25">
      <c r="A87" s="2"/>
      <c r="B87" s="221"/>
      <c r="C87" s="221"/>
      <c r="D87" s="221"/>
      <c r="E87" s="221"/>
      <c r="F87" s="221"/>
      <c r="G87" s="221"/>
      <c r="H87" s="221"/>
      <c r="I87" s="221"/>
      <c r="L87" s="1"/>
      <c r="M87" s="1"/>
      <c r="N87" s="1"/>
    </row>
    <row r="88" spans="1:14" ht="16" customHeight="1" x14ac:dyDescent="0.25">
      <c r="A88" s="2"/>
      <c r="B88" s="221"/>
      <c r="C88" s="221"/>
      <c r="D88" s="221"/>
      <c r="E88" s="221"/>
      <c r="F88" s="221"/>
      <c r="G88" s="221"/>
      <c r="H88" s="221"/>
      <c r="I88" s="221"/>
      <c r="L88" s="1"/>
      <c r="M88" s="1"/>
      <c r="N88" s="1"/>
    </row>
    <row r="89" spans="1:14" ht="16" customHeight="1" x14ac:dyDescent="0.25">
      <c r="A89" s="2"/>
      <c r="B89" s="221"/>
      <c r="C89" s="221"/>
      <c r="D89" s="221"/>
      <c r="E89" s="221"/>
      <c r="F89" s="221"/>
      <c r="G89" s="221"/>
      <c r="H89" s="221"/>
      <c r="I89" s="221"/>
      <c r="L89" s="1"/>
      <c r="M89" s="1"/>
      <c r="N89" s="1"/>
    </row>
    <row r="90" spans="1:14" ht="16" customHeight="1" x14ac:dyDescent="0.25">
      <c r="A90" s="2"/>
      <c r="B90" s="221"/>
      <c r="C90" s="221"/>
      <c r="D90" s="221"/>
      <c r="E90" s="221"/>
      <c r="F90" s="221"/>
      <c r="G90" s="221"/>
      <c r="H90" s="221"/>
      <c r="I90" s="221"/>
      <c r="L90" s="1"/>
      <c r="M90" s="1"/>
      <c r="N90" s="1"/>
    </row>
    <row r="91" spans="1:14" ht="16" customHeight="1" x14ac:dyDescent="0.25">
      <c r="A91" s="2"/>
      <c r="B91" s="221"/>
      <c r="C91" s="221"/>
      <c r="D91" s="221"/>
      <c r="E91" s="221"/>
      <c r="F91" s="221"/>
      <c r="G91" s="221"/>
      <c r="H91" s="221"/>
      <c r="I91" s="221"/>
      <c r="L91" s="1"/>
      <c r="M91" s="1"/>
      <c r="N91" s="1"/>
    </row>
    <row r="92" spans="1:14" ht="16" customHeight="1" x14ac:dyDescent="0.25">
      <c r="A92" s="2"/>
      <c r="B92" s="221"/>
      <c r="C92" s="221"/>
      <c r="D92" s="221"/>
      <c r="E92" s="221"/>
      <c r="F92" s="221"/>
      <c r="G92" s="221"/>
      <c r="H92" s="221"/>
      <c r="I92" s="221"/>
      <c r="L92" s="1"/>
      <c r="M92" s="1"/>
      <c r="N92" s="1"/>
    </row>
    <row r="93" spans="1:14" ht="16" customHeight="1" x14ac:dyDescent="0.25">
      <c r="A93" s="2"/>
      <c r="B93" s="221"/>
      <c r="C93" s="221"/>
      <c r="D93" s="221"/>
      <c r="E93" s="221"/>
      <c r="F93" s="221"/>
      <c r="G93" s="221"/>
      <c r="H93" s="221"/>
      <c r="I93" s="221"/>
      <c r="L93" s="1"/>
      <c r="M93" s="1"/>
      <c r="N93" s="1"/>
    </row>
    <row r="94" spans="1:14" ht="16" customHeight="1" x14ac:dyDescent="0.25">
      <c r="A94" s="2"/>
      <c r="B94" s="221"/>
      <c r="C94" s="221"/>
      <c r="D94" s="221"/>
      <c r="E94" s="221"/>
      <c r="F94" s="221"/>
      <c r="G94" s="221"/>
      <c r="H94" s="221"/>
      <c r="I94" s="221"/>
      <c r="L94" s="1"/>
      <c r="M94" s="1"/>
      <c r="N94" s="1"/>
    </row>
    <row r="95" spans="1:14" ht="16" customHeight="1" x14ac:dyDescent="0.25">
      <c r="A95" s="2"/>
      <c r="L95" s="1"/>
      <c r="M95" s="1"/>
      <c r="N95" s="1"/>
    </row>
    <row r="96" spans="1:14" ht="19" x14ac:dyDescent="0.25">
      <c r="B96" s="3" t="s">
        <v>132</v>
      </c>
      <c r="L96" s="1"/>
      <c r="M96" s="1"/>
      <c r="N96" s="1"/>
    </row>
    <row r="97" spans="1:65" ht="16" customHeight="1" x14ac:dyDescent="0.2">
      <c r="A97" s="1"/>
      <c r="B97" s="185" t="s">
        <v>131</v>
      </c>
      <c r="C97" s="185"/>
      <c r="D97" s="185"/>
      <c r="E97" s="185"/>
      <c r="F97" s="185"/>
      <c r="G97" s="185"/>
      <c r="H97" s="185"/>
      <c r="I97" s="185"/>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row>
    <row r="98" spans="1:65" x14ac:dyDescent="0.2">
      <c r="A98" s="1"/>
      <c r="B98" s="185"/>
      <c r="C98" s="185"/>
      <c r="D98" s="185"/>
      <c r="E98" s="185"/>
      <c r="F98" s="185"/>
      <c r="G98" s="185"/>
      <c r="H98" s="185"/>
      <c r="I98" s="185"/>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row>
    <row r="99" spans="1:65" x14ac:dyDescent="0.2">
      <c r="A99" s="1"/>
      <c r="B99" s="185"/>
      <c r="C99" s="185"/>
      <c r="D99" s="185"/>
      <c r="E99" s="185"/>
      <c r="F99" s="185"/>
      <c r="G99" s="185"/>
      <c r="H99" s="185"/>
      <c r="I99" s="185"/>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x14ac:dyDescent="0.2">
      <c r="A100" s="1"/>
      <c r="B100" s="185"/>
      <c r="C100" s="185"/>
      <c r="D100" s="185"/>
      <c r="E100" s="185"/>
      <c r="F100" s="185"/>
      <c r="G100" s="185"/>
      <c r="H100" s="185"/>
      <c r="I100" s="18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x14ac:dyDescent="0.2">
      <c r="A101" s="1"/>
      <c r="B101" s="185"/>
      <c r="C101" s="185"/>
      <c r="D101" s="185"/>
      <c r="E101" s="185"/>
      <c r="F101" s="185"/>
      <c r="G101" s="185"/>
      <c r="H101" s="185"/>
      <c r="I101" s="18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x14ac:dyDescent="0.2">
      <c r="A102" s="1"/>
      <c r="B102" s="185"/>
      <c r="C102" s="185"/>
      <c r="D102" s="185"/>
      <c r="E102" s="185"/>
      <c r="F102" s="185"/>
      <c r="G102" s="185"/>
      <c r="H102" s="185"/>
      <c r="I102" s="185"/>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x14ac:dyDescent="0.2">
      <c r="A103" s="1"/>
      <c r="B103" s="14"/>
      <c r="C103" s="14"/>
      <c r="D103" s="14"/>
      <c r="E103" s="14"/>
      <c r="F103" s="14"/>
      <c r="G103" s="14"/>
      <c r="H103" s="14"/>
      <c r="I103" s="14"/>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x14ac:dyDescent="0.2">
      <c r="A104" s="1"/>
      <c r="C104" s="64"/>
      <c r="D104" s="65"/>
      <c r="E104" s="65"/>
      <c r="F104" s="66"/>
      <c r="G104" s="67" t="s">
        <v>130</v>
      </c>
      <c r="H104" s="67" t="s">
        <v>129</v>
      </c>
      <c r="I104" s="53"/>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x14ac:dyDescent="0.2">
      <c r="A105" s="1"/>
      <c r="C105" s="68" t="s">
        <v>128</v>
      </c>
      <c r="D105" s="69"/>
      <c r="E105" s="69"/>
      <c r="F105" s="69"/>
      <c r="G105" s="70">
        <v>42693</v>
      </c>
      <c r="H105" s="70">
        <v>42833</v>
      </c>
      <c r="I105" s="53"/>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x14ac:dyDescent="0.2">
      <c r="A106" s="1"/>
      <c r="C106" s="71" t="s">
        <v>127</v>
      </c>
      <c r="D106" s="72"/>
      <c r="E106" s="72"/>
      <c r="F106" s="72"/>
      <c r="G106" s="73">
        <f>5780-376</f>
        <v>5404</v>
      </c>
      <c r="H106" s="74" t="s">
        <v>126</v>
      </c>
      <c r="I106" s="53"/>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5" x14ac:dyDescent="0.2">
      <c r="A107" s="1"/>
      <c r="D107" s="75"/>
      <c r="E107" s="75"/>
      <c r="F107" s="75"/>
      <c r="G107" s="51"/>
      <c r="H107" s="76"/>
      <c r="I107" s="53"/>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5" ht="16" customHeight="1" x14ac:dyDescent="0.2">
      <c r="A108" s="6" t="s">
        <v>74</v>
      </c>
      <c r="B108" s="191" t="s">
        <v>125</v>
      </c>
      <c r="C108" s="191"/>
      <c r="D108" s="191"/>
      <c r="E108" s="191"/>
      <c r="F108" s="191"/>
      <c r="G108" s="191"/>
      <c r="H108" s="191"/>
      <c r="I108" s="191"/>
      <c r="L108" s="1"/>
    </row>
    <row r="109" spans="1:65" ht="16" customHeight="1" x14ac:dyDescent="0.2">
      <c r="A109" s="6"/>
      <c r="B109" s="191"/>
      <c r="C109" s="191"/>
      <c r="D109" s="191"/>
      <c r="E109" s="191"/>
      <c r="F109" s="191"/>
      <c r="G109" s="191"/>
      <c r="H109" s="191"/>
      <c r="I109" s="191"/>
      <c r="L109" s="1"/>
    </row>
    <row r="110" spans="1:65" ht="16" customHeight="1" x14ac:dyDescent="0.2">
      <c r="A110" s="6"/>
      <c r="B110" s="8"/>
      <c r="C110" s="8"/>
      <c r="D110" s="8"/>
      <c r="E110" s="8"/>
      <c r="F110" s="8"/>
      <c r="G110" s="8"/>
      <c r="H110" s="8"/>
      <c r="I110" s="8"/>
      <c r="L110" s="1"/>
    </row>
    <row r="111" spans="1:65" x14ac:dyDescent="0.2">
      <c r="A111" s="1"/>
      <c r="B111" s="53"/>
      <c r="C111" s="53"/>
      <c r="D111" s="53"/>
      <c r="E111" s="53"/>
      <c r="F111" s="53"/>
      <c r="G111" s="53"/>
      <c r="H111" s="53"/>
      <c r="I111" s="53"/>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ht="17" thickBot="1" x14ac:dyDescent="0.25">
      <c r="A112" s="1"/>
      <c r="B112" s="53"/>
      <c r="C112" s="53"/>
      <c r="D112" s="53"/>
      <c r="E112" s="53"/>
      <c r="F112" s="53"/>
      <c r="G112" s="53"/>
      <c r="H112" s="53"/>
      <c r="I112" s="53"/>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ht="17" thickBot="1" x14ac:dyDescent="0.25">
      <c r="A113" s="1"/>
      <c r="B113" s="53"/>
      <c r="C113" s="53"/>
      <c r="D113" s="53"/>
      <c r="E113" s="192" t="s">
        <v>124</v>
      </c>
      <c r="F113" s="193"/>
      <c r="G113" s="50">
        <f>G106+(G105-H105)</f>
        <v>5264</v>
      </c>
      <c r="H113" s="53"/>
      <c r="I113" s="53"/>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x14ac:dyDescent="0.2">
      <c r="A114" s="1"/>
      <c r="B114" s="53"/>
      <c r="C114" s="53"/>
      <c r="D114" s="53"/>
      <c r="E114" s="53"/>
      <c r="F114" s="53"/>
      <c r="G114" s="53"/>
      <c r="H114" s="53"/>
      <c r="I114" s="53"/>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9" x14ac:dyDescent="0.25">
      <c r="A115" s="1"/>
      <c r="B115" s="3" t="s">
        <v>33</v>
      </c>
      <c r="C115" s="53"/>
      <c r="D115" s="53"/>
      <c r="E115" s="53"/>
      <c r="F115" s="53"/>
      <c r="G115" s="53"/>
      <c r="H115" s="53"/>
      <c r="I115" s="53"/>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x14ac:dyDescent="0.2">
      <c r="A116" s="1"/>
      <c r="B116" s="63" t="s">
        <v>123</v>
      </c>
      <c r="C116" s="53"/>
      <c r="D116" s="53"/>
      <c r="E116" s="53"/>
      <c r="F116" s="53"/>
      <c r="G116" s="53"/>
      <c r="H116" s="53"/>
      <c r="I116" s="53"/>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x14ac:dyDescent="0.2">
      <c r="A117" s="1"/>
      <c r="B117" s="63" t="s">
        <v>122</v>
      </c>
      <c r="C117" s="53"/>
      <c r="D117" s="53"/>
      <c r="E117" s="53"/>
      <c r="F117" s="53"/>
      <c r="G117" s="53"/>
      <c r="H117" s="53"/>
      <c r="I117" s="53"/>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x14ac:dyDescent="0.2">
      <c r="A118" s="1"/>
      <c r="B118" s="63" t="s">
        <v>121</v>
      </c>
      <c r="C118" s="53"/>
      <c r="D118" s="53"/>
      <c r="E118" s="53"/>
      <c r="F118" s="53"/>
      <c r="G118" s="53"/>
      <c r="H118" s="53"/>
      <c r="I118" s="53"/>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x14ac:dyDescent="0.2">
      <c r="A119" s="1"/>
      <c r="B119" s="53"/>
      <c r="C119" s="53"/>
      <c r="D119" s="53"/>
      <c r="E119" s="53"/>
      <c r="F119" s="53"/>
      <c r="G119" s="53"/>
      <c r="H119" s="53"/>
      <c r="I119" s="53"/>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9" x14ac:dyDescent="0.25">
      <c r="A120" s="2" t="s">
        <v>10</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x14ac:dyDescent="0.2">
      <c r="A121" s="1"/>
      <c r="B121" s="17" t="s">
        <v>120</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x14ac:dyDescent="0.2">
      <c r="A122" s="1"/>
      <c r="B122" s="17" t="s">
        <v>8</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x14ac:dyDescent="0.2">
      <c r="A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9" x14ac:dyDescent="0.25">
      <c r="A124" s="2" t="s">
        <v>7</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x14ac:dyDescent="0.2">
      <c r="A125" s="1"/>
      <c r="B125" s="17" t="s">
        <v>119</v>
      </c>
      <c r="D125" s="17" t="s">
        <v>118</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x14ac:dyDescent="0.2">
      <c r="A126" s="1"/>
      <c r="B126" s="17" t="s">
        <v>117</v>
      </c>
      <c r="D126" s="17" t="s">
        <v>116</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x14ac:dyDescent="0.2">
      <c r="A127" s="1"/>
      <c r="B127" s="17" t="s">
        <v>115</v>
      </c>
      <c r="D127" s="17" t="s">
        <v>114</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x14ac:dyDescent="0.2">
      <c r="A128" s="1"/>
      <c r="B128" s="17" t="s">
        <v>113</v>
      </c>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x14ac:dyDescent="0.2">
      <c r="A129" s="1"/>
      <c r="B129" s="17" t="s">
        <v>112</v>
      </c>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x14ac:dyDescent="0.2">
      <c r="A130" s="1"/>
      <c r="B130" s="17" t="s">
        <v>111</v>
      </c>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x14ac:dyDescent="0.2">
      <c r="A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sheetData>
  <mergeCells count="16">
    <mergeCell ref="E113:F113"/>
    <mergeCell ref="B31:I32"/>
    <mergeCell ref="B38:I40"/>
    <mergeCell ref="B48:I50"/>
    <mergeCell ref="B58:I59"/>
    <mergeCell ref="B6:G6"/>
    <mergeCell ref="B108:I109"/>
    <mergeCell ref="B27:I27"/>
    <mergeCell ref="E56:F56"/>
    <mergeCell ref="E36:F36"/>
    <mergeCell ref="E46:F46"/>
    <mergeCell ref="E65:F65"/>
    <mergeCell ref="E76:F76"/>
    <mergeCell ref="B67:I68"/>
    <mergeCell ref="B82:I94"/>
    <mergeCell ref="B97:I10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1A51-4684-BF42-8ED4-21D61C69EC91}">
  <dimension ref="A1:BM132"/>
  <sheetViews>
    <sheetView showGridLines="0" zoomScale="120" zoomScaleNormal="120" workbookViewId="0"/>
  </sheetViews>
  <sheetFormatPr baseColWidth="10" defaultColWidth="10.83203125" defaultRowHeight="16" x14ac:dyDescent="0.2"/>
  <cols>
    <col min="1" max="1" width="10.83203125" style="82"/>
    <col min="2" max="3" width="10.83203125" style="82" customWidth="1"/>
    <col min="4" max="5" width="10.83203125" style="82"/>
    <col min="6" max="7" width="10.83203125" style="82" customWidth="1"/>
    <col min="8" max="9" width="10.83203125" style="82"/>
    <col min="10" max="10" width="10.83203125" style="82" customWidth="1"/>
    <col min="11" max="16384" width="10.83203125" style="82"/>
  </cols>
  <sheetData>
    <row r="1" spans="1:10" ht="19" x14ac:dyDescent="0.25">
      <c r="A1" s="13" t="s">
        <v>175</v>
      </c>
      <c r="B1" s="80"/>
      <c r="C1" s="80"/>
      <c r="D1" s="80"/>
      <c r="E1" s="80"/>
      <c r="F1" s="80"/>
      <c r="G1" s="80"/>
      <c r="H1" s="80"/>
      <c r="I1" s="80"/>
      <c r="J1" s="81"/>
    </row>
    <row r="2" spans="1:10" x14ac:dyDescent="0.2">
      <c r="A2" s="83"/>
      <c r="B2" s="80"/>
      <c r="C2" s="80"/>
      <c r="D2" s="80"/>
      <c r="E2" s="80"/>
      <c r="F2" s="80"/>
      <c r="G2" s="80"/>
      <c r="H2" s="80"/>
      <c r="I2" s="80"/>
      <c r="J2" s="81"/>
    </row>
    <row r="3" spans="1:10" x14ac:dyDescent="0.2">
      <c r="A3" s="84"/>
      <c r="B3" s="12" t="s">
        <v>109</v>
      </c>
      <c r="C3" s="80"/>
      <c r="D3" s="80"/>
      <c r="E3" s="80"/>
      <c r="F3" s="80"/>
      <c r="G3" s="80"/>
      <c r="H3" s="80"/>
      <c r="I3" s="80"/>
      <c r="J3" s="81"/>
    </row>
    <row r="4" spans="1:10" ht="16" customHeight="1" x14ac:dyDescent="0.2">
      <c r="A4" s="84"/>
      <c r="B4" s="80" t="s">
        <v>176</v>
      </c>
      <c r="C4" s="85"/>
      <c r="D4" s="85"/>
      <c r="E4" s="85"/>
      <c r="F4" s="85"/>
      <c r="G4" s="85"/>
      <c r="H4" s="85"/>
      <c r="I4" s="85"/>
      <c r="J4" s="81"/>
    </row>
    <row r="5" spans="1:10" x14ac:dyDescent="0.2">
      <c r="A5" s="84"/>
      <c r="B5" s="80"/>
      <c r="C5" s="80"/>
      <c r="D5" s="80"/>
      <c r="E5" s="80"/>
      <c r="F5" s="80"/>
      <c r="G5" s="80"/>
      <c r="H5" s="80"/>
      <c r="I5" s="80"/>
      <c r="J5" s="81"/>
    </row>
    <row r="6" spans="1:10" x14ac:dyDescent="0.2">
      <c r="A6" s="84"/>
      <c r="B6" s="86"/>
      <c r="C6" s="232" t="s">
        <v>177</v>
      </c>
      <c r="D6" s="232"/>
      <c r="E6" s="232"/>
      <c r="F6" s="232"/>
      <c r="G6" s="232"/>
      <c r="H6" s="233"/>
      <c r="I6" s="80"/>
      <c r="J6" s="81"/>
    </row>
    <row r="7" spans="1:10" ht="16" customHeight="1" x14ac:dyDescent="0.2">
      <c r="A7" s="84"/>
      <c r="B7" s="89"/>
      <c r="C7" s="234" t="s">
        <v>178</v>
      </c>
      <c r="D7" s="237" t="s">
        <v>179</v>
      </c>
      <c r="E7" s="232"/>
      <c r="F7" s="232"/>
      <c r="G7" s="233"/>
      <c r="H7" s="238" t="s">
        <v>180</v>
      </c>
      <c r="I7" s="80"/>
      <c r="J7" s="81"/>
    </row>
    <row r="8" spans="1:10" ht="16" customHeight="1" x14ac:dyDescent="0.2">
      <c r="A8" s="84"/>
      <c r="B8" s="91"/>
      <c r="C8" s="235"/>
      <c r="D8" s="238" t="s">
        <v>181</v>
      </c>
      <c r="E8" s="238" t="s">
        <v>182</v>
      </c>
      <c r="F8" s="238" t="s">
        <v>183</v>
      </c>
      <c r="G8" s="234" t="s">
        <v>184</v>
      </c>
      <c r="H8" s="239"/>
      <c r="I8" s="80"/>
      <c r="J8" s="81"/>
    </row>
    <row r="9" spans="1:10" x14ac:dyDescent="0.2">
      <c r="A9" s="84"/>
      <c r="B9" s="92" t="s">
        <v>185</v>
      </c>
      <c r="C9" s="236"/>
      <c r="D9" s="240"/>
      <c r="E9" s="240"/>
      <c r="F9" s="240"/>
      <c r="G9" s="236"/>
      <c r="H9" s="240"/>
      <c r="I9" s="80"/>
      <c r="J9" s="81"/>
    </row>
    <row r="10" spans="1:10" x14ac:dyDescent="0.2">
      <c r="A10" s="84"/>
      <c r="B10" s="93" t="s">
        <v>186</v>
      </c>
      <c r="C10" s="94">
        <v>5400</v>
      </c>
      <c r="D10" s="94">
        <v>0</v>
      </c>
      <c r="E10" s="94">
        <v>500</v>
      </c>
      <c r="F10" s="94">
        <v>500</v>
      </c>
      <c r="G10" s="94">
        <v>300</v>
      </c>
      <c r="H10" s="94">
        <f>SUM(C10:G10)</f>
        <v>6700</v>
      </c>
      <c r="I10" s="80"/>
      <c r="J10" s="81"/>
    </row>
    <row r="11" spans="1:10" x14ac:dyDescent="0.2">
      <c r="A11" s="84"/>
      <c r="B11" s="95" t="s">
        <v>187</v>
      </c>
      <c r="C11" s="96">
        <v>1000</v>
      </c>
      <c r="D11" s="96">
        <v>0</v>
      </c>
      <c r="E11" s="96">
        <v>0</v>
      </c>
      <c r="F11" s="96">
        <v>1500</v>
      </c>
      <c r="G11" s="96">
        <v>1000</v>
      </c>
      <c r="H11" s="96">
        <f>SUM(C11:G11)</f>
        <v>3500</v>
      </c>
      <c r="I11" s="80"/>
      <c r="J11" s="81"/>
    </row>
    <row r="12" spans="1:10" x14ac:dyDescent="0.2">
      <c r="A12" s="84"/>
      <c r="B12" s="97" t="s">
        <v>188</v>
      </c>
      <c r="C12" s="98">
        <v>4500</v>
      </c>
      <c r="D12" s="98">
        <v>0</v>
      </c>
      <c r="E12" s="98">
        <v>0</v>
      </c>
      <c r="F12" s="98">
        <v>7500</v>
      </c>
      <c r="G12" s="98">
        <v>0</v>
      </c>
      <c r="H12" s="98">
        <f>SUM(C12:G12)</f>
        <v>12000</v>
      </c>
      <c r="I12" s="80"/>
      <c r="J12" s="81"/>
    </row>
    <row r="13" spans="1:10" x14ac:dyDescent="0.2">
      <c r="A13" s="84"/>
      <c r="B13" s="80"/>
      <c r="C13" s="99"/>
      <c r="D13" s="99"/>
      <c r="E13" s="99"/>
      <c r="F13" s="80"/>
      <c r="G13" s="80"/>
      <c r="H13" s="80"/>
      <c r="I13" s="80"/>
      <c r="J13" s="81"/>
    </row>
    <row r="14" spans="1:10" x14ac:dyDescent="0.2">
      <c r="A14" s="84"/>
      <c r="B14" s="100"/>
      <c r="C14" s="101"/>
      <c r="D14" s="102"/>
      <c r="E14" s="103" t="s">
        <v>186</v>
      </c>
      <c r="F14" s="104" t="s">
        <v>187</v>
      </c>
      <c r="G14" s="104" t="s">
        <v>188</v>
      </c>
      <c r="H14" s="99"/>
      <c r="I14" s="80"/>
      <c r="J14" s="81"/>
    </row>
    <row r="15" spans="1:10" x14ac:dyDescent="0.2">
      <c r="A15" s="84"/>
      <c r="B15" s="93" t="s">
        <v>189</v>
      </c>
      <c r="C15" s="105"/>
      <c r="D15" s="106"/>
      <c r="E15" s="94">
        <v>117300</v>
      </c>
      <c r="F15" s="94">
        <v>186250</v>
      </c>
      <c r="G15" s="94">
        <v>63000</v>
      </c>
      <c r="H15" s="99"/>
      <c r="I15" s="80"/>
      <c r="J15" s="81"/>
    </row>
    <row r="16" spans="1:10" x14ac:dyDescent="0.2">
      <c r="A16" s="84"/>
      <c r="B16" s="229" t="s">
        <v>190</v>
      </c>
      <c r="C16" s="230"/>
      <c r="D16" s="231"/>
      <c r="E16" s="96">
        <v>6000</v>
      </c>
      <c r="F16" s="96">
        <v>3000</v>
      </c>
      <c r="G16" s="96">
        <v>12000</v>
      </c>
      <c r="H16" s="99"/>
      <c r="I16" s="80"/>
      <c r="J16" s="81"/>
    </row>
    <row r="17" spans="1:10" x14ac:dyDescent="0.2">
      <c r="A17" s="84"/>
      <c r="B17" s="229"/>
      <c r="C17" s="230"/>
      <c r="D17" s="231"/>
      <c r="E17" s="96"/>
      <c r="F17" s="96"/>
      <c r="G17" s="96"/>
      <c r="H17" s="99"/>
      <c r="I17" s="80"/>
      <c r="J17" s="81"/>
    </row>
    <row r="18" spans="1:10" x14ac:dyDescent="0.2">
      <c r="A18" s="84"/>
      <c r="B18" s="229" t="s">
        <v>191</v>
      </c>
      <c r="C18" s="230"/>
      <c r="D18" s="231"/>
      <c r="E18" s="96">
        <v>500</v>
      </c>
      <c r="F18" s="96">
        <v>1000</v>
      </c>
      <c r="G18" s="96">
        <v>4500</v>
      </c>
      <c r="H18" s="99"/>
      <c r="I18" s="80"/>
      <c r="J18" s="81"/>
    </row>
    <row r="19" spans="1:10" x14ac:dyDescent="0.2">
      <c r="A19" s="84"/>
      <c r="B19" s="229"/>
      <c r="C19" s="230"/>
      <c r="D19" s="231"/>
      <c r="E19" s="96"/>
      <c r="F19" s="96"/>
      <c r="G19" s="96"/>
      <c r="H19" s="99"/>
      <c r="I19" s="80"/>
      <c r="J19" s="81"/>
    </row>
    <row r="20" spans="1:10" x14ac:dyDescent="0.2">
      <c r="A20" s="84"/>
      <c r="B20" s="95" t="s">
        <v>192</v>
      </c>
      <c r="C20" s="107"/>
      <c r="D20" s="108"/>
      <c r="E20" s="96">
        <v>800</v>
      </c>
      <c r="F20" s="96">
        <v>1250</v>
      </c>
      <c r="G20" s="96">
        <v>0</v>
      </c>
      <c r="H20" s="99"/>
      <c r="I20" s="80"/>
      <c r="J20" s="81"/>
    </row>
    <row r="21" spans="1:10" x14ac:dyDescent="0.2">
      <c r="A21" s="84"/>
      <c r="B21" s="95" t="s">
        <v>193</v>
      </c>
      <c r="C21" s="99"/>
      <c r="D21" s="109"/>
      <c r="E21" s="96">
        <v>0</v>
      </c>
      <c r="F21" s="96">
        <v>1500</v>
      </c>
      <c r="G21" s="96">
        <v>1000</v>
      </c>
      <c r="H21" s="99"/>
      <c r="I21" s="80"/>
      <c r="J21" s="81"/>
    </row>
    <row r="22" spans="1:10" x14ac:dyDescent="0.2">
      <c r="A22" s="84"/>
      <c r="B22" s="95" t="s">
        <v>194</v>
      </c>
      <c r="C22" s="99"/>
      <c r="D22" s="109"/>
      <c r="E22" s="96">
        <v>10000</v>
      </c>
      <c r="F22" s="96">
        <v>3250</v>
      </c>
      <c r="G22" s="96">
        <v>1500</v>
      </c>
      <c r="H22" s="99"/>
      <c r="I22" s="80"/>
      <c r="J22" s="81"/>
    </row>
    <row r="23" spans="1:10" x14ac:dyDescent="0.2">
      <c r="A23" s="84"/>
      <c r="B23" s="95" t="s">
        <v>195</v>
      </c>
      <c r="C23" s="99"/>
      <c r="D23" s="109"/>
      <c r="E23" s="96">
        <v>0</v>
      </c>
      <c r="F23" s="96">
        <v>0</v>
      </c>
      <c r="G23" s="96">
        <v>500</v>
      </c>
      <c r="H23" s="99"/>
      <c r="I23" s="80"/>
      <c r="J23" s="81"/>
    </row>
    <row r="24" spans="1:10" x14ac:dyDescent="0.2">
      <c r="A24" s="84"/>
      <c r="B24" s="95" t="s">
        <v>196</v>
      </c>
      <c r="C24" s="99"/>
      <c r="D24" s="109"/>
      <c r="E24" s="110">
        <v>5000</v>
      </c>
      <c r="F24" s="96">
        <v>0</v>
      </c>
      <c r="G24" s="96">
        <v>30000</v>
      </c>
      <c r="H24" s="99"/>
      <c r="I24" s="80"/>
      <c r="J24" s="81"/>
    </row>
    <row r="25" spans="1:10" x14ac:dyDescent="0.2">
      <c r="A25" s="84"/>
      <c r="B25" s="97" t="s">
        <v>197</v>
      </c>
      <c r="C25" s="111"/>
      <c r="D25" s="112"/>
      <c r="E25" s="113">
        <v>0</v>
      </c>
      <c r="F25" s="98">
        <v>128750</v>
      </c>
      <c r="G25" s="98">
        <v>0</v>
      </c>
      <c r="H25" s="99"/>
      <c r="I25" s="80"/>
      <c r="J25" s="81"/>
    </row>
    <row r="26" spans="1:10" x14ac:dyDescent="0.2">
      <c r="A26" s="84"/>
      <c r="B26" s="80"/>
      <c r="C26" s="99"/>
      <c r="D26" s="99"/>
      <c r="E26" s="99"/>
      <c r="F26" s="80"/>
      <c r="G26" s="80"/>
      <c r="H26" s="99"/>
      <c r="I26" s="80"/>
      <c r="J26" s="81"/>
    </row>
    <row r="27" spans="1:10" x14ac:dyDescent="0.2">
      <c r="A27" s="84"/>
      <c r="B27" s="80" t="s">
        <v>198</v>
      </c>
      <c r="C27" s="99"/>
      <c r="D27" s="99"/>
      <c r="E27" s="99"/>
      <c r="F27" s="99"/>
      <c r="G27" s="99"/>
      <c r="H27" s="99"/>
      <c r="I27" s="80"/>
      <c r="J27" s="81"/>
    </row>
    <row r="28" spans="1:10" ht="16" customHeight="1" x14ac:dyDescent="0.2">
      <c r="A28" s="84"/>
      <c r="B28" s="80" t="s">
        <v>199</v>
      </c>
      <c r="C28" s="99"/>
      <c r="D28" s="114"/>
      <c r="E28" s="99"/>
      <c r="F28" s="99"/>
      <c r="G28" s="80"/>
      <c r="H28" s="80"/>
      <c r="I28" s="80"/>
      <c r="J28" s="81"/>
    </row>
    <row r="29" spans="1:10" ht="16" customHeight="1" x14ac:dyDescent="0.2">
      <c r="A29" s="84"/>
      <c r="B29" s="80"/>
      <c r="C29" s="99"/>
      <c r="D29" s="114"/>
      <c r="E29" s="99"/>
      <c r="F29" s="99"/>
      <c r="G29" s="80"/>
      <c r="H29" s="80"/>
      <c r="I29" s="80"/>
      <c r="J29" s="81"/>
    </row>
    <row r="30" spans="1:10" ht="16" customHeight="1" x14ac:dyDescent="0.2">
      <c r="A30" s="84"/>
      <c r="B30" s="80"/>
      <c r="C30" s="99"/>
      <c r="D30" s="114"/>
      <c r="E30" s="99"/>
      <c r="F30" s="80"/>
      <c r="G30" s="80"/>
      <c r="H30" s="80"/>
      <c r="I30" s="80"/>
      <c r="J30" s="81"/>
    </row>
    <row r="31" spans="1:10" ht="16" customHeight="1" x14ac:dyDescent="0.2">
      <c r="A31" s="84" t="s">
        <v>200</v>
      </c>
      <c r="B31" s="230" t="s">
        <v>201</v>
      </c>
      <c r="C31" s="230"/>
      <c r="D31" s="230"/>
      <c r="E31" s="230"/>
      <c r="F31" s="230"/>
      <c r="G31" s="230"/>
      <c r="H31" s="230"/>
      <c r="I31" s="230"/>
      <c r="J31" s="81"/>
    </row>
    <row r="32" spans="1:10" ht="16" customHeight="1" x14ac:dyDescent="0.2">
      <c r="A32" s="84"/>
      <c r="B32" s="80"/>
      <c r="C32" s="115"/>
      <c r="D32" s="115"/>
      <c r="E32" s="115"/>
      <c r="F32" s="115"/>
      <c r="G32" s="115"/>
      <c r="H32" s="115"/>
      <c r="I32" s="115"/>
      <c r="J32" s="81"/>
    </row>
    <row r="33" spans="1:10" ht="16" customHeight="1" x14ac:dyDescent="0.2">
      <c r="A33" s="84" t="s">
        <v>202</v>
      </c>
      <c r="B33" s="230" t="s">
        <v>203</v>
      </c>
      <c r="C33" s="230"/>
      <c r="D33" s="230"/>
      <c r="E33" s="230"/>
      <c r="F33" s="230"/>
      <c r="G33" s="230"/>
      <c r="H33" s="230"/>
      <c r="I33" s="230"/>
      <c r="J33" s="81"/>
    </row>
    <row r="34" spans="1:10" ht="17" thickBot="1" x14ac:dyDescent="0.25">
      <c r="A34" s="116"/>
      <c r="B34" s="117"/>
      <c r="C34" s="118"/>
      <c r="D34" s="118"/>
      <c r="E34" s="118"/>
      <c r="F34" s="117"/>
      <c r="G34" s="117"/>
      <c r="H34" s="117"/>
      <c r="I34" s="117"/>
      <c r="J34" s="119"/>
    </row>
    <row r="35" spans="1:10" ht="16" customHeight="1" x14ac:dyDescent="0.2"/>
    <row r="36" spans="1:10" ht="16" customHeight="1" x14ac:dyDescent="0.25">
      <c r="A36" s="2" t="s">
        <v>75</v>
      </c>
    </row>
    <row r="37" spans="1:10" ht="16" customHeight="1" x14ac:dyDescent="0.2">
      <c r="A37" s="120" t="s">
        <v>204</v>
      </c>
      <c r="B37" s="7"/>
      <c r="C37" s="7"/>
      <c r="D37" s="7"/>
      <c r="E37" s="7"/>
      <c r="F37" s="7"/>
      <c r="G37" s="7"/>
      <c r="H37" s="7"/>
      <c r="I37" s="7"/>
    </row>
    <row r="38" spans="1:10" ht="16" customHeight="1" x14ac:dyDescent="0.2">
      <c r="A38" s="6" t="s">
        <v>74</v>
      </c>
      <c r="B38" s="191" t="s">
        <v>205</v>
      </c>
      <c r="C38" s="191"/>
      <c r="D38" s="191"/>
      <c r="E38" s="191"/>
      <c r="F38" s="191"/>
      <c r="G38" s="191"/>
      <c r="H38" s="191"/>
      <c r="I38" s="191"/>
    </row>
    <row r="39" spans="1:10" ht="16" customHeight="1" x14ac:dyDescent="0.2">
      <c r="A39" s="6"/>
      <c r="B39" s="191"/>
      <c r="C39" s="191"/>
      <c r="D39" s="191"/>
      <c r="E39" s="191"/>
      <c r="F39" s="191"/>
      <c r="G39" s="191"/>
      <c r="H39" s="191"/>
      <c r="I39" s="191"/>
    </row>
    <row r="40" spans="1:10" ht="16" customHeight="1" x14ac:dyDescent="0.2">
      <c r="A40" s="6"/>
    </row>
    <row r="41" spans="1:10" ht="16" customHeight="1" x14ac:dyDescent="0.2">
      <c r="A41" s="6"/>
      <c r="F41" s="121"/>
      <c r="G41" s="121"/>
    </row>
    <row r="42" spans="1:10" ht="16" customHeight="1" x14ac:dyDescent="0.2">
      <c r="A42" s="6"/>
    </row>
    <row r="43" spans="1:10" ht="16" customHeight="1" x14ac:dyDescent="0.2">
      <c r="A43" s="6"/>
    </row>
    <row r="44" spans="1:10" ht="16" customHeight="1" x14ac:dyDescent="0.2">
      <c r="A44" s="6"/>
    </row>
    <row r="45" spans="1:10" ht="16" customHeight="1" x14ac:dyDescent="0.2">
      <c r="A45" s="6"/>
      <c r="E45" s="122"/>
      <c r="F45" s="123" t="s">
        <v>186</v>
      </c>
      <c r="G45" s="123" t="s">
        <v>187</v>
      </c>
    </row>
    <row r="46" spans="1:10" ht="16" customHeight="1" x14ac:dyDescent="0.2">
      <c r="A46" s="6"/>
      <c r="E46" s="124" t="s">
        <v>206</v>
      </c>
      <c r="F46" s="125">
        <f>E18/(E16+E20)</f>
        <v>7.3529411764705885E-2</v>
      </c>
      <c r="G46" s="125">
        <f>F18/(F16+F20)</f>
        <v>0.23529411764705882</v>
      </c>
    </row>
    <row r="47" spans="1:10" ht="16" customHeight="1" x14ac:dyDescent="0.2">
      <c r="A47" s="6"/>
      <c r="E47" s="124" t="s">
        <v>207</v>
      </c>
      <c r="F47" s="121" t="str">
        <f>IF(F46&gt;=20%, "Yes","No")</f>
        <v>No</v>
      </c>
      <c r="G47" s="121" t="str">
        <f>IF(G46&gt;=20%, "Yes","No")</f>
        <v>Yes</v>
      </c>
    </row>
    <row r="48" spans="1:10" ht="16" customHeight="1" x14ac:dyDescent="0.2">
      <c r="A48" s="6"/>
    </row>
    <row r="49" spans="1:9" ht="16" customHeight="1" x14ac:dyDescent="0.2">
      <c r="A49" s="6"/>
      <c r="E49" s="7" t="s">
        <v>208</v>
      </c>
    </row>
    <row r="50" spans="1:9" ht="16" customHeight="1" x14ac:dyDescent="0.2">
      <c r="A50" s="6"/>
      <c r="E50" s="82" t="s">
        <v>209</v>
      </c>
    </row>
    <row r="51" spans="1:9" ht="16" customHeight="1" x14ac:dyDescent="0.2">
      <c r="A51" s="6"/>
      <c r="E51" s="82" t="s">
        <v>210</v>
      </c>
    </row>
    <row r="52" spans="1:9" ht="16" customHeight="1" x14ac:dyDescent="0.2">
      <c r="A52" s="6"/>
    </row>
    <row r="53" spans="1:9" ht="16" customHeight="1" x14ac:dyDescent="0.2">
      <c r="A53" s="6" t="s">
        <v>52</v>
      </c>
      <c r="B53" s="191" t="s">
        <v>211</v>
      </c>
      <c r="C53" s="191"/>
      <c r="D53" s="191"/>
      <c r="E53" s="191"/>
      <c r="F53" s="191"/>
      <c r="G53" s="191"/>
      <c r="H53" s="191"/>
      <c r="I53" s="191"/>
    </row>
    <row r="54" spans="1:9" ht="16" customHeight="1" x14ac:dyDescent="0.2">
      <c r="A54" s="6"/>
      <c r="B54" s="191"/>
      <c r="C54" s="191"/>
      <c r="D54" s="191"/>
      <c r="E54" s="191"/>
      <c r="F54" s="191"/>
      <c r="G54" s="191"/>
      <c r="H54" s="191"/>
      <c r="I54" s="191"/>
    </row>
    <row r="55" spans="1:9" ht="16" customHeight="1" x14ac:dyDescent="0.2">
      <c r="A55" s="6"/>
      <c r="I55" s="7"/>
    </row>
    <row r="56" spans="1:9" ht="16" customHeight="1" x14ac:dyDescent="0.2">
      <c r="A56" s="6"/>
      <c r="B56" s="11" t="s">
        <v>212</v>
      </c>
    </row>
    <row r="57" spans="1:9" ht="16" customHeight="1" x14ac:dyDescent="0.2">
      <c r="A57" s="6"/>
    </row>
    <row r="58" spans="1:9" ht="16" customHeight="1" x14ac:dyDescent="0.2">
      <c r="A58" s="6"/>
    </row>
    <row r="59" spans="1:9" ht="16" customHeight="1" thickBot="1" x14ac:dyDescent="0.25">
      <c r="A59" s="6"/>
    </row>
    <row r="60" spans="1:9" ht="16" customHeight="1" thickBot="1" x14ac:dyDescent="0.25">
      <c r="A60" s="6"/>
      <c r="E60" s="222" t="s">
        <v>213</v>
      </c>
      <c r="F60" s="226"/>
      <c r="G60" s="126">
        <f>20%*SUM(F10:G10)</f>
        <v>160</v>
      </c>
    </row>
    <row r="61" spans="1:9" ht="16" customHeight="1" x14ac:dyDescent="0.2">
      <c r="A61" s="6"/>
    </row>
    <row r="62" spans="1:9" ht="16" customHeight="1" x14ac:dyDescent="0.2">
      <c r="A62" s="6" t="s">
        <v>48</v>
      </c>
      <c r="B62" s="191" t="s">
        <v>214</v>
      </c>
      <c r="C62" s="191"/>
      <c r="D62" s="191"/>
      <c r="E62" s="191"/>
      <c r="F62" s="191"/>
      <c r="G62" s="191"/>
      <c r="H62" s="191"/>
      <c r="I62" s="191"/>
    </row>
    <row r="63" spans="1:9" ht="16" customHeight="1" x14ac:dyDescent="0.2">
      <c r="A63" s="6"/>
      <c r="B63" s="191"/>
      <c r="C63" s="191"/>
      <c r="D63" s="191"/>
      <c r="E63" s="191"/>
      <c r="F63" s="191"/>
      <c r="G63" s="191"/>
      <c r="H63" s="191"/>
      <c r="I63" s="191"/>
    </row>
    <row r="64" spans="1:9" ht="16" customHeight="1" x14ac:dyDescent="0.2">
      <c r="A64" s="6"/>
    </row>
    <row r="65" spans="1:7" ht="16" customHeight="1" x14ac:dyDescent="0.2">
      <c r="A65" s="6"/>
      <c r="F65" s="121"/>
      <c r="G65" s="121"/>
    </row>
    <row r="66" spans="1:7" ht="16" customHeight="1" x14ac:dyDescent="0.2">
      <c r="A66" s="6"/>
    </row>
    <row r="67" spans="1:7" ht="16" customHeight="1" x14ac:dyDescent="0.2">
      <c r="A67" s="6"/>
    </row>
    <row r="68" spans="1:7" ht="16" customHeight="1" x14ac:dyDescent="0.2">
      <c r="A68" s="6"/>
    </row>
    <row r="69" spans="1:7" ht="16" customHeight="1" x14ac:dyDescent="0.2">
      <c r="A69" s="6"/>
    </row>
    <row r="70" spans="1:7" ht="16" customHeight="1" x14ac:dyDescent="0.2">
      <c r="A70" s="6"/>
    </row>
    <row r="71" spans="1:7" ht="16" customHeight="1" x14ac:dyDescent="0.2">
      <c r="A71" s="6"/>
    </row>
    <row r="72" spans="1:7" ht="16" customHeight="1" x14ac:dyDescent="0.2">
      <c r="A72" s="6"/>
    </row>
    <row r="73" spans="1:7" ht="16" customHeight="1" x14ac:dyDescent="0.2">
      <c r="A73" s="6"/>
    </row>
    <row r="74" spans="1:7" ht="16" customHeight="1" x14ac:dyDescent="0.2">
      <c r="A74" s="6"/>
      <c r="B74" s="11" t="s">
        <v>215</v>
      </c>
    </row>
    <row r="75" spans="1:7" ht="16" customHeight="1" x14ac:dyDescent="0.2">
      <c r="A75" s="6"/>
    </row>
    <row r="76" spans="1:7" ht="16" customHeight="1" x14ac:dyDescent="0.2">
      <c r="A76" s="6"/>
    </row>
    <row r="77" spans="1:7" ht="16" customHeight="1" x14ac:dyDescent="0.2">
      <c r="A77" s="6"/>
    </row>
    <row r="78" spans="1:7" ht="16" customHeight="1" x14ac:dyDescent="0.2">
      <c r="A78" s="6"/>
      <c r="E78" s="123"/>
      <c r="F78" s="127"/>
      <c r="G78" s="123" t="s">
        <v>187</v>
      </c>
    </row>
    <row r="79" spans="1:7" ht="16" customHeight="1" thickBot="1" x14ac:dyDescent="0.25">
      <c r="A79" s="6"/>
      <c r="E79" s="227" t="s">
        <v>216</v>
      </c>
      <c r="F79" s="228"/>
      <c r="G79" s="128">
        <f>MAX(F15-SUM(F22:F25),0)</f>
        <v>54250</v>
      </c>
    </row>
    <row r="80" spans="1:7" ht="16" customHeight="1" thickBot="1" x14ac:dyDescent="0.25">
      <c r="A80" s="6"/>
      <c r="E80" s="222" t="s">
        <v>39</v>
      </c>
      <c r="F80" s="223"/>
      <c r="G80" s="129">
        <f>20%*MAX(G79,SUM(F11:G11))</f>
        <v>10850</v>
      </c>
    </row>
    <row r="81" spans="1:12" ht="16" customHeight="1" x14ac:dyDescent="0.2">
      <c r="A81" s="6"/>
    </row>
    <row r="82" spans="1:12" ht="16" customHeight="1" x14ac:dyDescent="0.2">
      <c r="A82" s="120" t="s">
        <v>217</v>
      </c>
      <c r="L82" s="1"/>
    </row>
    <row r="83" spans="1:12" ht="16" customHeight="1" x14ac:dyDescent="0.2">
      <c r="A83" s="6" t="s">
        <v>37</v>
      </c>
      <c r="B83" s="191" t="s">
        <v>218</v>
      </c>
      <c r="C83" s="191"/>
      <c r="D83" s="191"/>
      <c r="E83" s="191"/>
      <c r="F83" s="191"/>
      <c r="G83" s="191"/>
      <c r="H83" s="191"/>
      <c r="I83" s="191"/>
      <c r="L83" s="1"/>
    </row>
    <row r="84" spans="1:12" ht="16" customHeight="1" x14ac:dyDescent="0.2">
      <c r="A84" s="6"/>
      <c r="B84" s="191"/>
      <c r="C84" s="191"/>
      <c r="D84" s="191"/>
      <c r="E84" s="191"/>
      <c r="F84" s="191"/>
      <c r="G84" s="191"/>
      <c r="H84" s="191"/>
      <c r="I84" s="191"/>
      <c r="L84" s="1"/>
    </row>
    <row r="85" spans="1:12" ht="16" customHeight="1" x14ac:dyDescent="0.2">
      <c r="A85" s="6"/>
      <c r="B85" s="191"/>
      <c r="C85" s="191"/>
      <c r="D85" s="191"/>
      <c r="E85" s="191"/>
      <c r="F85" s="191"/>
      <c r="G85" s="191"/>
      <c r="H85" s="191"/>
      <c r="I85" s="191"/>
      <c r="L85" s="1"/>
    </row>
    <row r="86" spans="1:12" ht="16" customHeight="1" x14ac:dyDescent="0.2">
      <c r="A86" s="6"/>
      <c r="L86" s="1"/>
    </row>
    <row r="87" spans="1:12" ht="16" customHeight="1" x14ac:dyDescent="0.2">
      <c r="A87" s="6"/>
      <c r="B87" s="11" t="s">
        <v>219</v>
      </c>
      <c r="L87" s="1"/>
    </row>
    <row r="88" spans="1:12" ht="16" customHeight="1" x14ac:dyDescent="0.2">
      <c r="A88" s="6"/>
      <c r="L88" s="1"/>
    </row>
    <row r="89" spans="1:12" ht="16" customHeight="1" x14ac:dyDescent="0.2">
      <c r="A89" s="6"/>
      <c r="L89" s="1"/>
    </row>
    <row r="90" spans="1:12" ht="16" customHeight="1" x14ac:dyDescent="0.2">
      <c r="A90" s="6"/>
      <c r="L90" s="1"/>
    </row>
    <row r="91" spans="1:12" ht="16" customHeight="1" x14ac:dyDescent="0.2">
      <c r="A91" s="6"/>
      <c r="L91" s="1"/>
    </row>
    <row r="92" spans="1:12" ht="16" customHeight="1" x14ac:dyDescent="0.2">
      <c r="A92" s="6"/>
      <c r="L92" s="1"/>
    </row>
    <row r="93" spans="1:12" ht="16" customHeight="1" x14ac:dyDescent="0.2">
      <c r="A93" s="6"/>
      <c r="L93" s="1"/>
    </row>
    <row r="94" spans="1:12" ht="16" customHeight="1" x14ac:dyDescent="0.2">
      <c r="A94" s="6"/>
      <c r="L94" s="1"/>
    </row>
    <row r="95" spans="1:12" ht="16" customHeight="1" x14ac:dyDescent="0.2">
      <c r="A95" s="6"/>
      <c r="E95" s="123"/>
      <c r="F95" s="127"/>
      <c r="G95" s="123" t="s">
        <v>188</v>
      </c>
      <c r="L95" s="1"/>
    </row>
    <row r="96" spans="1:12" ht="16" customHeight="1" thickBot="1" x14ac:dyDescent="0.25">
      <c r="A96" s="6"/>
      <c r="E96" s="227" t="s">
        <v>216</v>
      </c>
      <c r="F96" s="228"/>
      <c r="G96" s="128">
        <f>MAX(G15-SUM(G22:G25),0)</f>
        <v>31000</v>
      </c>
      <c r="L96" s="1"/>
    </row>
    <row r="97" spans="1:14" ht="16" customHeight="1" thickBot="1" x14ac:dyDescent="0.25">
      <c r="A97" s="6"/>
      <c r="E97" s="222" t="s">
        <v>39</v>
      </c>
      <c r="F97" s="223"/>
      <c r="G97" s="129">
        <f>MIN(G96+0.2*(G18+G21),G15)</f>
        <v>32100</v>
      </c>
      <c r="L97" s="1"/>
    </row>
    <row r="98" spans="1:14" ht="16" customHeight="1" x14ac:dyDescent="0.2">
      <c r="A98" s="6"/>
      <c r="L98" s="1"/>
    </row>
    <row r="99" spans="1:14" ht="16" customHeight="1" x14ac:dyDescent="0.2">
      <c r="L99" s="1"/>
      <c r="M99" s="1"/>
      <c r="N99" s="1"/>
    </row>
    <row r="100" spans="1:14" ht="16" customHeight="1" x14ac:dyDescent="0.25">
      <c r="A100" s="2" t="s">
        <v>34</v>
      </c>
      <c r="L100" s="1"/>
      <c r="M100" s="1"/>
      <c r="N100" s="1"/>
    </row>
    <row r="101" spans="1:14" ht="16" customHeight="1" x14ac:dyDescent="0.25">
      <c r="A101" s="2"/>
      <c r="B101" s="224" t="s">
        <v>220</v>
      </c>
      <c r="C101" s="225"/>
      <c r="D101" s="225"/>
      <c r="E101" s="225"/>
      <c r="F101" s="225"/>
      <c r="G101" s="225"/>
      <c r="H101" s="225"/>
      <c r="I101" s="225"/>
      <c r="L101" s="1"/>
      <c r="M101" s="1"/>
      <c r="N101" s="1"/>
    </row>
    <row r="102" spans="1:14" ht="16" customHeight="1" x14ac:dyDescent="0.25">
      <c r="A102" s="2"/>
      <c r="B102" s="225"/>
      <c r="C102" s="225"/>
      <c r="D102" s="225"/>
      <c r="E102" s="225"/>
      <c r="F102" s="225"/>
      <c r="G102" s="225"/>
      <c r="H102" s="225"/>
      <c r="I102" s="225"/>
      <c r="L102" s="1"/>
      <c r="M102" s="1"/>
      <c r="N102" s="1"/>
    </row>
    <row r="103" spans="1:14" ht="16" customHeight="1" x14ac:dyDescent="0.25">
      <c r="A103" s="2"/>
      <c r="B103" s="225"/>
      <c r="C103" s="225"/>
      <c r="D103" s="225"/>
      <c r="E103" s="225"/>
      <c r="F103" s="225"/>
      <c r="G103" s="225"/>
      <c r="H103" s="225"/>
      <c r="I103" s="225"/>
      <c r="L103" s="1"/>
      <c r="M103" s="1"/>
      <c r="N103" s="1"/>
    </row>
    <row r="104" spans="1:14" ht="16" customHeight="1" x14ac:dyDescent="0.25">
      <c r="A104" s="2"/>
      <c r="B104" s="225"/>
      <c r="C104" s="225"/>
      <c r="D104" s="225"/>
      <c r="E104" s="225"/>
      <c r="F104" s="225"/>
      <c r="G104" s="225"/>
      <c r="H104" s="225"/>
      <c r="I104" s="225"/>
      <c r="L104" s="1"/>
      <c r="M104" s="1"/>
      <c r="N104" s="1"/>
    </row>
    <row r="105" spans="1:14" ht="16" customHeight="1" x14ac:dyDescent="0.25">
      <c r="A105" s="2"/>
      <c r="B105" s="225"/>
      <c r="C105" s="225"/>
      <c r="D105" s="225"/>
      <c r="E105" s="225"/>
      <c r="F105" s="225"/>
      <c r="G105" s="225"/>
      <c r="H105" s="225"/>
      <c r="I105" s="225"/>
      <c r="L105" s="1"/>
      <c r="M105" s="1"/>
      <c r="N105" s="1"/>
    </row>
    <row r="106" spans="1:14" ht="16" customHeight="1" x14ac:dyDescent="0.25">
      <c r="A106" s="2"/>
      <c r="B106" s="225"/>
      <c r="C106" s="225"/>
      <c r="D106" s="225"/>
      <c r="E106" s="225"/>
      <c r="F106" s="225"/>
      <c r="G106" s="225"/>
      <c r="H106" s="225"/>
      <c r="I106" s="225"/>
      <c r="L106" s="1"/>
      <c r="M106" s="1"/>
      <c r="N106" s="1"/>
    </row>
    <row r="107" spans="1:14" ht="16" customHeight="1" x14ac:dyDescent="0.25">
      <c r="A107" s="2"/>
      <c r="B107" s="225"/>
      <c r="C107" s="225"/>
      <c r="D107" s="225"/>
      <c r="E107" s="225"/>
      <c r="F107" s="225"/>
      <c r="G107" s="225"/>
      <c r="H107" s="225"/>
      <c r="I107" s="225"/>
      <c r="L107" s="1"/>
      <c r="M107" s="1"/>
      <c r="N107" s="1"/>
    </row>
    <row r="108" spans="1:14" ht="16" customHeight="1" x14ac:dyDescent="0.25">
      <c r="A108" s="2"/>
      <c r="B108" s="225"/>
      <c r="C108" s="225"/>
      <c r="D108" s="225"/>
      <c r="E108" s="225"/>
      <c r="F108" s="225"/>
      <c r="G108" s="225"/>
      <c r="H108" s="225"/>
      <c r="I108" s="225"/>
      <c r="L108" s="1"/>
      <c r="M108" s="1"/>
      <c r="N108" s="1"/>
    </row>
    <row r="109" spans="1:14" ht="16" customHeight="1" x14ac:dyDescent="0.25">
      <c r="A109" s="2"/>
      <c r="B109" s="225"/>
      <c r="C109" s="225"/>
      <c r="D109" s="225"/>
      <c r="E109" s="225"/>
      <c r="F109" s="225"/>
      <c r="G109" s="225"/>
      <c r="H109" s="225"/>
      <c r="I109" s="225"/>
      <c r="L109" s="1"/>
      <c r="M109" s="1"/>
      <c r="N109" s="1"/>
    </row>
    <row r="110" spans="1:14" ht="16" customHeight="1" x14ac:dyDescent="0.25">
      <c r="A110" s="2"/>
      <c r="B110" s="225"/>
      <c r="C110" s="225"/>
      <c r="D110" s="225"/>
      <c r="E110" s="225"/>
      <c r="F110" s="225"/>
      <c r="G110" s="225"/>
      <c r="H110" s="225"/>
      <c r="I110" s="225"/>
      <c r="L110" s="1"/>
      <c r="M110" s="1"/>
      <c r="N110" s="1"/>
    </row>
    <row r="111" spans="1:14" ht="16" customHeight="1" x14ac:dyDescent="0.25">
      <c r="A111" s="2"/>
      <c r="B111" s="225"/>
      <c r="C111" s="225"/>
      <c r="D111" s="225"/>
      <c r="E111" s="225"/>
      <c r="F111" s="225"/>
      <c r="G111" s="225"/>
      <c r="H111" s="225"/>
      <c r="I111" s="225"/>
      <c r="L111" s="1"/>
      <c r="M111" s="1"/>
      <c r="N111" s="1"/>
    </row>
    <row r="112" spans="1:14" ht="16" customHeight="1" x14ac:dyDescent="0.25">
      <c r="A112" s="2"/>
      <c r="B112" s="225"/>
      <c r="C112" s="225"/>
      <c r="D112" s="225"/>
      <c r="E112" s="225"/>
      <c r="F112" s="225"/>
      <c r="G112" s="225"/>
      <c r="H112" s="225"/>
      <c r="I112" s="225"/>
      <c r="L112" s="1"/>
      <c r="M112" s="1"/>
      <c r="N112" s="1"/>
    </row>
    <row r="113" spans="1:65" ht="16" customHeight="1" x14ac:dyDescent="0.25">
      <c r="A113" s="2"/>
      <c r="B113" s="225"/>
      <c r="C113" s="225"/>
      <c r="D113" s="225"/>
      <c r="E113" s="225"/>
      <c r="F113" s="225"/>
      <c r="G113" s="225"/>
      <c r="H113" s="225"/>
      <c r="I113" s="225"/>
      <c r="L113" s="1"/>
      <c r="M113" s="1"/>
      <c r="N113" s="1"/>
    </row>
    <row r="114" spans="1:65" ht="16" customHeight="1" x14ac:dyDescent="0.25">
      <c r="A114" s="2"/>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9" x14ac:dyDescent="0.25">
      <c r="B115" s="3" t="s">
        <v>221</v>
      </c>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x14ac:dyDescent="0.2">
      <c r="A116" s="1"/>
      <c r="B116" s="224" t="s">
        <v>222</v>
      </c>
      <c r="C116" s="224"/>
      <c r="D116" s="224"/>
      <c r="E116" s="224"/>
      <c r="F116" s="224"/>
      <c r="G116" s="224"/>
      <c r="H116" s="224"/>
      <c r="I116" s="224"/>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x14ac:dyDescent="0.2">
      <c r="A117" s="1"/>
      <c r="B117" s="224"/>
      <c r="C117" s="224"/>
      <c r="D117" s="224"/>
      <c r="E117" s="224"/>
      <c r="F117" s="224"/>
      <c r="G117" s="224"/>
      <c r="H117" s="224"/>
      <c r="I117" s="224"/>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x14ac:dyDescent="0.2">
      <c r="A118" s="1"/>
      <c r="B118" s="224"/>
      <c r="C118" s="224"/>
      <c r="D118" s="224"/>
      <c r="E118" s="224"/>
      <c r="F118" s="224"/>
      <c r="G118" s="224"/>
      <c r="H118" s="224"/>
      <c r="I118" s="224"/>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x14ac:dyDescent="0.2">
      <c r="A119" s="1"/>
      <c r="B119" s="224"/>
      <c r="C119" s="224"/>
      <c r="D119" s="224"/>
      <c r="E119" s="224"/>
      <c r="F119" s="224"/>
      <c r="G119" s="224"/>
      <c r="H119" s="224"/>
      <c r="I119" s="224"/>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x14ac:dyDescent="0.2">
      <c r="A120" s="1"/>
      <c r="B120" s="130"/>
      <c r="C120" s="130"/>
      <c r="D120" s="130"/>
      <c r="E120" s="130"/>
      <c r="F120" s="130"/>
      <c r="G120" s="130"/>
      <c r="H120" s="130"/>
      <c r="I120" s="130"/>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9" x14ac:dyDescent="0.25">
      <c r="A121" s="2" t="s">
        <v>10</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x14ac:dyDescent="0.2">
      <c r="A122" s="1"/>
      <c r="B122" s="82" t="s">
        <v>223</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x14ac:dyDescent="0.2">
      <c r="A123" s="1"/>
      <c r="B123" s="82" t="s">
        <v>8</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x14ac:dyDescent="0.2">
      <c r="A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9" x14ac:dyDescent="0.25">
      <c r="A125" s="2" t="s">
        <v>7</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x14ac:dyDescent="0.2">
      <c r="A126" s="1"/>
      <c r="B126" s="82" t="s">
        <v>224</v>
      </c>
      <c r="D126" s="82" t="s">
        <v>225</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x14ac:dyDescent="0.2">
      <c r="A127" s="1"/>
      <c r="B127" s="82" t="s">
        <v>226</v>
      </c>
      <c r="D127" s="82" t="s">
        <v>227</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x14ac:dyDescent="0.2">
      <c r="A128" s="1"/>
      <c r="B128" s="82" t="s">
        <v>228</v>
      </c>
      <c r="D128" s="82" t="s">
        <v>229</v>
      </c>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x14ac:dyDescent="0.2">
      <c r="A129" s="1"/>
      <c r="B129" s="82" t="s">
        <v>230</v>
      </c>
      <c r="D129" s="82" t="s">
        <v>231</v>
      </c>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x14ac:dyDescent="0.2">
      <c r="A130" s="1"/>
      <c r="B130" s="82" t="s">
        <v>232</v>
      </c>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x14ac:dyDescent="0.2">
      <c r="A131" s="1"/>
      <c r="B131" s="82" t="s">
        <v>233</v>
      </c>
      <c r="J131" s="1"/>
    </row>
    <row r="132" spans="1:65" x14ac:dyDescent="0.2">
      <c r="A132" s="1"/>
      <c r="J132" s="1"/>
    </row>
  </sheetData>
  <mergeCells count="23">
    <mergeCell ref="B53:I54"/>
    <mergeCell ref="C6:H6"/>
    <mergeCell ref="C7:C9"/>
    <mergeCell ref="D7:G7"/>
    <mergeCell ref="H7:H9"/>
    <mergeCell ref="D8:D9"/>
    <mergeCell ref="E8:E9"/>
    <mergeCell ref="F8:F9"/>
    <mergeCell ref="G8:G9"/>
    <mergeCell ref="B16:D17"/>
    <mergeCell ref="B18:D19"/>
    <mergeCell ref="B31:I31"/>
    <mergeCell ref="B33:I33"/>
    <mergeCell ref="B38:I39"/>
    <mergeCell ref="E97:F97"/>
    <mergeCell ref="B101:I113"/>
    <mergeCell ref="B116:I119"/>
    <mergeCell ref="E60:F60"/>
    <mergeCell ref="B62:I63"/>
    <mergeCell ref="E79:F79"/>
    <mergeCell ref="E80:F80"/>
    <mergeCell ref="B83:I85"/>
    <mergeCell ref="E96:F9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8DD7-542F-CC44-9B6F-7654F40B8116}">
  <dimension ref="A1:BB154"/>
  <sheetViews>
    <sheetView showGridLines="0" zoomScale="120" zoomScaleNormal="120" workbookViewId="0"/>
  </sheetViews>
  <sheetFormatPr baseColWidth="10" defaultColWidth="10.83203125" defaultRowHeight="16" x14ac:dyDescent="0.2"/>
  <cols>
    <col min="1" max="1" width="10.83203125" style="82"/>
    <col min="2" max="3" width="10.83203125" style="82" customWidth="1"/>
    <col min="4" max="4" width="13.33203125" style="82" customWidth="1"/>
    <col min="5" max="5" width="13.33203125" style="82" bestFit="1" customWidth="1"/>
    <col min="6" max="7" width="10.83203125" style="82" customWidth="1"/>
    <col min="8" max="9" width="10.83203125" style="82"/>
    <col min="10" max="10" width="10.83203125" style="82" customWidth="1"/>
    <col min="11" max="16384" width="10.83203125" style="82"/>
  </cols>
  <sheetData>
    <row r="1" spans="1:10" ht="19" x14ac:dyDescent="0.25">
      <c r="A1" s="13" t="s">
        <v>234</v>
      </c>
      <c r="B1" s="80"/>
      <c r="C1" s="80"/>
      <c r="D1" s="80"/>
      <c r="E1" s="80"/>
      <c r="F1" s="80"/>
      <c r="G1" s="80"/>
      <c r="H1" s="80"/>
      <c r="I1" s="80"/>
      <c r="J1" s="81"/>
    </row>
    <row r="2" spans="1:10" x14ac:dyDescent="0.2">
      <c r="A2" s="83"/>
      <c r="B2" s="80"/>
      <c r="C2" s="80"/>
      <c r="D2" s="80"/>
      <c r="E2" s="80"/>
      <c r="F2" s="80"/>
      <c r="G2" s="80"/>
      <c r="H2" s="80"/>
      <c r="I2" s="80"/>
      <c r="J2" s="81"/>
    </row>
    <row r="3" spans="1:10" x14ac:dyDescent="0.2">
      <c r="A3" s="84"/>
      <c r="B3" s="12" t="s">
        <v>109</v>
      </c>
      <c r="C3" s="80"/>
      <c r="D3" s="80"/>
      <c r="E3" s="80"/>
      <c r="F3" s="80"/>
      <c r="G3" s="80"/>
      <c r="H3" s="80"/>
      <c r="I3" s="80"/>
      <c r="J3" s="81"/>
    </row>
    <row r="4" spans="1:10" ht="16" customHeight="1" x14ac:dyDescent="0.2">
      <c r="A4" s="84"/>
      <c r="B4" s="80" t="s">
        <v>235</v>
      </c>
      <c r="C4" s="85"/>
      <c r="D4" s="85"/>
      <c r="E4" s="85"/>
      <c r="F4" s="85"/>
      <c r="G4" s="85"/>
      <c r="H4" s="85"/>
      <c r="I4" s="85"/>
      <c r="J4" s="81"/>
    </row>
    <row r="5" spans="1:10" x14ac:dyDescent="0.2">
      <c r="A5" s="84"/>
      <c r="B5" s="80"/>
      <c r="C5" s="80"/>
      <c r="D5" s="80"/>
      <c r="E5" s="80"/>
      <c r="F5" s="80"/>
      <c r="G5" s="80"/>
      <c r="H5" s="80"/>
      <c r="I5" s="80"/>
      <c r="J5" s="81"/>
    </row>
    <row r="6" spans="1:10" x14ac:dyDescent="0.2">
      <c r="A6" s="84"/>
      <c r="B6" s="237" t="s">
        <v>236</v>
      </c>
      <c r="C6" s="232"/>
      <c r="D6" s="232"/>
      <c r="E6" s="233"/>
      <c r="F6" s="131"/>
      <c r="G6" s="80"/>
      <c r="H6" s="80"/>
      <c r="I6" s="80"/>
      <c r="J6" s="81"/>
    </row>
    <row r="7" spans="1:10" ht="16" customHeight="1" x14ac:dyDescent="0.2">
      <c r="A7" s="84"/>
      <c r="B7" s="104" t="s">
        <v>237</v>
      </c>
      <c r="C7" s="90">
        <v>2021</v>
      </c>
      <c r="D7" s="87">
        <v>2022</v>
      </c>
      <c r="E7" s="88">
        <v>2023</v>
      </c>
      <c r="F7" s="80"/>
      <c r="G7" s="80"/>
      <c r="H7" s="80"/>
      <c r="I7" s="80"/>
      <c r="J7" s="81"/>
    </row>
    <row r="8" spans="1:10" x14ac:dyDescent="0.2">
      <c r="A8" s="84"/>
      <c r="B8" s="132" t="s">
        <v>238</v>
      </c>
      <c r="C8" s="133">
        <v>14372</v>
      </c>
      <c r="D8" s="134">
        <v>14130</v>
      </c>
      <c r="E8" s="135">
        <v>14203</v>
      </c>
      <c r="F8" s="80"/>
      <c r="G8" s="80"/>
      <c r="H8" s="80"/>
      <c r="I8" s="80"/>
      <c r="J8" s="81"/>
    </row>
    <row r="9" spans="1:10" x14ac:dyDescent="0.2">
      <c r="A9" s="84"/>
      <c r="B9" s="91">
        <v>2022</v>
      </c>
      <c r="C9" s="136">
        <v>5920</v>
      </c>
      <c r="D9" s="137">
        <v>5813</v>
      </c>
      <c r="E9" s="138">
        <v>5578</v>
      </c>
      <c r="F9" s="80"/>
      <c r="G9" s="80"/>
      <c r="H9" s="80"/>
      <c r="I9" s="80"/>
      <c r="J9" s="81"/>
    </row>
    <row r="10" spans="1:10" x14ac:dyDescent="0.2">
      <c r="A10" s="84"/>
      <c r="B10" s="92">
        <v>2023</v>
      </c>
      <c r="C10" s="139" t="s">
        <v>126</v>
      </c>
      <c r="D10" s="140">
        <v>5888</v>
      </c>
      <c r="E10" s="141">
        <v>5633</v>
      </c>
      <c r="F10" s="80"/>
      <c r="G10" s="80"/>
      <c r="H10" s="80"/>
      <c r="I10" s="80"/>
      <c r="J10" s="81"/>
    </row>
    <row r="11" spans="1:10" x14ac:dyDescent="0.2">
      <c r="A11" s="84"/>
      <c r="B11" s="80"/>
      <c r="C11" s="80"/>
      <c r="D11" s="80"/>
      <c r="E11" s="80"/>
      <c r="F11" s="80"/>
      <c r="G11" s="80"/>
      <c r="H11" s="80"/>
      <c r="I11" s="80"/>
      <c r="J11" s="81"/>
    </row>
    <row r="12" spans="1:10" x14ac:dyDescent="0.2">
      <c r="A12" s="84"/>
      <c r="B12" s="237" t="s">
        <v>239</v>
      </c>
      <c r="C12" s="232"/>
      <c r="D12" s="232"/>
      <c r="E12" s="233"/>
      <c r="F12" s="80"/>
      <c r="G12" s="80"/>
      <c r="H12" s="80"/>
      <c r="I12" s="80"/>
      <c r="J12" s="81"/>
    </row>
    <row r="13" spans="1:10" x14ac:dyDescent="0.2">
      <c r="A13" s="84"/>
      <c r="B13" s="104" t="s">
        <v>237</v>
      </c>
      <c r="C13" s="90">
        <v>2021</v>
      </c>
      <c r="D13" s="87">
        <v>2022</v>
      </c>
      <c r="E13" s="88">
        <v>2023</v>
      </c>
      <c r="F13" s="80"/>
      <c r="G13" s="80"/>
      <c r="H13" s="80"/>
      <c r="I13" s="80"/>
      <c r="J13" s="81"/>
    </row>
    <row r="14" spans="1:10" x14ac:dyDescent="0.2">
      <c r="A14" s="84"/>
      <c r="B14" s="132" t="s">
        <v>238</v>
      </c>
      <c r="C14" s="133">
        <v>0</v>
      </c>
      <c r="D14" s="134">
        <v>2334</v>
      </c>
      <c r="E14" s="135">
        <v>8780</v>
      </c>
      <c r="F14" s="80"/>
      <c r="G14" s="80"/>
      <c r="H14" s="80"/>
      <c r="I14" s="80"/>
      <c r="J14" s="81"/>
    </row>
    <row r="15" spans="1:10" x14ac:dyDescent="0.2">
      <c r="A15" s="84"/>
      <c r="B15" s="91">
        <v>2022</v>
      </c>
      <c r="C15" s="136">
        <v>2214</v>
      </c>
      <c r="D15" s="137">
        <v>3351</v>
      </c>
      <c r="E15" s="138">
        <v>5230</v>
      </c>
      <c r="F15" s="80"/>
      <c r="G15" s="80"/>
      <c r="H15" s="80"/>
      <c r="I15" s="80"/>
      <c r="J15" s="81"/>
    </row>
    <row r="16" spans="1:10" x14ac:dyDescent="0.2">
      <c r="A16" s="84"/>
      <c r="B16" s="92">
        <v>2023</v>
      </c>
      <c r="C16" s="139" t="s">
        <v>126</v>
      </c>
      <c r="D16" s="140">
        <v>2181</v>
      </c>
      <c r="E16" s="141">
        <v>5247</v>
      </c>
      <c r="F16" s="80"/>
      <c r="G16" s="80"/>
      <c r="H16" s="80"/>
      <c r="I16" s="80"/>
      <c r="J16" s="81"/>
    </row>
    <row r="17" spans="1:11" x14ac:dyDescent="0.2">
      <c r="A17" s="84"/>
      <c r="B17" s="80"/>
      <c r="C17" s="80"/>
      <c r="D17" s="80"/>
      <c r="E17" s="80"/>
      <c r="F17" s="80"/>
      <c r="G17" s="80"/>
      <c r="H17" s="80"/>
      <c r="I17" s="80"/>
      <c r="J17" s="81"/>
    </row>
    <row r="18" spans="1:11" x14ac:dyDescent="0.2">
      <c r="A18" s="84"/>
      <c r="B18" s="237" t="s">
        <v>240</v>
      </c>
      <c r="C18" s="232"/>
      <c r="D18" s="232"/>
      <c r="E18" s="233"/>
      <c r="F18" s="80"/>
      <c r="G18" s="80"/>
      <c r="H18" s="80"/>
      <c r="I18" s="80"/>
      <c r="J18" s="81"/>
    </row>
    <row r="19" spans="1:11" x14ac:dyDescent="0.2">
      <c r="A19" s="84"/>
      <c r="B19" s="104" t="s">
        <v>237</v>
      </c>
      <c r="C19" s="90">
        <v>2021</v>
      </c>
      <c r="D19" s="87">
        <v>2022</v>
      </c>
      <c r="E19" s="88">
        <v>2023</v>
      </c>
      <c r="F19" s="80"/>
      <c r="G19" s="80"/>
      <c r="H19" s="80"/>
      <c r="I19" s="80"/>
      <c r="J19" s="81"/>
    </row>
    <row r="20" spans="1:11" x14ac:dyDescent="0.2">
      <c r="A20" s="84"/>
      <c r="B20" s="132" t="s">
        <v>238</v>
      </c>
      <c r="C20" s="133">
        <v>7575</v>
      </c>
      <c r="D20" s="134">
        <v>6092</v>
      </c>
      <c r="E20" s="135">
        <v>3055</v>
      </c>
      <c r="F20" s="80"/>
      <c r="G20" s="80"/>
      <c r="H20" s="80"/>
      <c r="I20" s="80"/>
      <c r="J20" s="81"/>
    </row>
    <row r="21" spans="1:11" x14ac:dyDescent="0.2">
      <c r="A21" s="84"/>
      <c r="B21" s="91">
        <v>2022</v>
      </c>
      <c r="C21" s="136">
        <v>2452</v>
      </c>
      <c r="D21" s="137">
        <v>1444</v>
      </c>
      <c r="E21" s="138">
        <v>204</v>
      </c>
      <c r="F21" s="80"/>
      <c r="G21" s="80"/>
      <c r="H21" s="80"/>
      <c r="I21" s="80"/>
      <c r="J21" s="81"/>
    </row>
    <row r="22" spans="1:11" x14ac:dyDescent="0.2">
      <c r="A22" s="84"/>
      <c r="B22" s="92">
        <v>2023</v>
      </c>
      <c r="C22" s="139" t="s">
        <v>126</v>
      </c>
      <c r="D22" s="140">
        <v>2398</v>
      </c>
      <c r="E22" s="141">
        <v>249</v>
      </c>
      <c r="F22" s="80"/>
      <c r="G22" s="80"/>
      <c r="H22" s="80"/>
      <c r="I22" s="80"/>
      <c r="J22" s="81"/>
    </row>
    <row r="23" spans="1:11" x14ac:dyDescent="0.2">
      <c r="A23" s="84"/>
      <c r="B23" s="80"/>
      <c r="C23" s="99"/>
      <c r="D23" s="99"/>
      <c r="E23" s="99"/>
      <c r="F23" s="80"/>
      <c r="G23" s="80"/>
      <c r="H23" s="80"/>
      <c r="I23" s="80"/>
      <c r="J23" s="81"/>
    </row>
    <row r="24" spans="1:11" x14ac:dyDescent="0.2">
      <c r="A24" s="84"/>
      <c r="B24" s="12" t="s">
        <v>133</v>
      </c>
      <c r="C24" s="99"/>
      <c r="D24" s="99"/>
      <c r="E24" s="99"/>
      <c r="F24" s="80"/>
      <c r="G24" s="80"/>
      <c r="H24" s="80"/>
      <c r="I24" s="80"/>
      <c r="J24" s="81"/>
    </row>
    <row r="25" spans="1:11" x14ac:dyDescent="0.2">
      <c r="A25" s="84"/>
      <c r="B25" s="230" t="s">
        <v>241</v>
      </c>
      <c r="C25" s="230"/>
      <c r="D25" s="230"/>
      <c r="E25" s="230"/>
      <c r="F25" s="230"/>
      <c r="G25" s="230"/>
      <c r="H25" s="230"/>
      <c r="I25" s="230"/>
      <c r="J25" s="81"/>
    </row>
    <row r="26" spans="1:11" x14ac:dyDescent="0.2">
      <c r="A26" s="84"/>
      <c r="B26" s="230"/>
      <c r="C26" s="230"/>
      <c r="D26" s="230"/>
      <c r="E26" s="230"/>
      <c r="F26" s="230"/>
      <c r="G26" s="230"/>
      <c r="H26" s="230"/>
      <c r="I26" s="230"/>
      <c r="J26" s="81"/>
    </row>
    <row r="27" spans="1:11" x14ac:dyDescent="0.2">
      <c r="A27" s="84"/>
      <c r="B27" s="80"/>
      <c r="C27" s="99"/>
      <c r="D27" s="99"/>
      <c r="E27" s="99"/>
      <c r="F27" s="80"/>
      <c r="G27" s="80"/>
      <c r="H27" s="80"/>
      <c r="I27" s="80"/>
      <c r="J27" s="81"/>
    </row>
    <row r="28" spans="1:11" ht="16" customHeight="1" x14ac:dyDescent="0.2">
      <c r="A28" s="84"/>
      <c r="B28" s="230" t="s">
        <v>242</v>
      </c>
      <c r="C28" s="230"/>
      <c r="D28" s="230"/>
      <c r="E28" s="230"/>
      <c r="F28" s="230"/>
      <c r="G28" s="230"/>
      <c r="H28" s="230"/>
      <c r="I28" s="230"/>
      <c r="J28" s="81"/>
    </row>
    <row r="29" spans="1:11" ht="16" customHeight="1" x14ac:dyDescent="0.2">
      <c r="A29" s="84"/>
      <c r="B29" s="230"/>
      <c r="C29" s="230"/>
      <c r="D29" s="230"/>
      <c r="E29" s="230"/>
      <c r="F29" s="230"/>
      <c r="G29" s="230"/>
      <c r="H29" s="230"/>
      <c r="I29" s="230"/>
      <c r="J29" s="81"/>
    </row>
    <row r="30" spans="1:11" ht="16" customHeight="1" x14ac:dyDescent="0.2">
      <c r="A30" s="84"/>
      <c r="B30" s="142"/>
      <c r="C30" s="143"/>
      <c r="D30" s="143"/>
      <c r="E30" s="143"/>
      <c r="F30" s="142"/>
      <c r="G30" s="142"/>
      <c r="H30" s="142"/>
      <c r="I30" s="80"/>
      <c r="J30" s="81"/>
      <c r="K30" s="144"/>
    </row>
    <row r="31" spans="1:11" ht="16" customHeight="1" x14ac:dyDescent="0.2">
      <c r="A31" s="84"/>
      <c r="B31" s="132"/>
      <c r="C31" s="145" t="s">
        <v>243</v>
      </c>
      <c r="D31" s="146" t="s">
        <v>244</v>
      </c>
      <c r="E31" s="147" t="s">
        <v>245</v>
      </c>
      <c r="F31" s="142"/>
      <c r="G31" s="142"/>
      <c r="H31" s="142"/>
      <c r="I31" s="80"/>
      <c r="J31" s="81"/>
      <c r="K31" s="144"/>
    </row>
    <row r="32" spans="1:11" ht="16" customHeight="1" x14ac:dyDescent="0.2">
      <c r="A32" s="84"/>
      <c r="B32" s="91"/>
      <c r="C32" s="148" t="s">
        <v>246</v>
      </c>
      <c r="D32" s="149" t="s">
        <v>247</v>
      </c>
      <c r="E32" s="150" t="s">
        <v>248</v>
      </c>
      <c r="F32" s="142"/>
      <c r="G32" s="142"/>
      <c r="H32" s="142"/>
      <c r="I32" s="80"/>
      <c r="J32" s="81"/>
      <c r="K32" s="144"/>
    </row>
    <row r="33" spans="1:13" ht="16" customHeight="1" x14ac:dyDescent="0.2">
      <c r="A33" s="84"/>
      <c r="B33" s="91"/>
      <c r="C33" s="148" t="s">
        <v>249</v>
      </c>
      <c r="D33" s="149" t="s">
        <v>250</v>
      </c>
      <c r="E33" s="150" t="s">
        <v>250</v>
      </c>
      <c r="F33" s="151"/>
      <c r="G33" s="151"/>
      <c r="H33" s="151"/>
      <c r="I33" s="80"/>
      <c r="J33" s="81"/>
      <c r="K33" s="144"/>
    </row>
    <row r="34" spans="1:13" ht="16" customHeight="1" x14ac:dyDescent="0.2">
      <c r="A34" s="84"/>
      <c r="B34" s="92"/>
      <c r="C34" s="148" t="s">
        <v>250</v>
      </c>
      <c r="D34" s="152" t="s">
        <v>251</v>
      </c>
      <c r="E34" s="153" t="s">
        <v>251</v>
      </c>
      <c r="F34" s="142"/>
      <c r="G34" s="142"/>
      <c r="H34" s="142"/>
      <c r="I34" s="80"/>
      <c r="J34" s="81"/>
      <c r="K34" s="121"/>
    </row>
    <row r="35" spans="1:13" ht="16" customHeight="1" x14ac:dyDescent="0.2">
      <c r="A35" s="84"/>
      <c r="B35" s="145" t="s">
        <v>238</v>
      </c>
      <c r="C35" s="133">
        <v>266</v>
      </c>
      <c r="D35" s="134">
        <v>948</v>
      </c>
      <c r="E35" s="135">
        <v>1242</v>
      </c>
      <c r="F35" s="151"/>
      <c r="G35" s="151"/>
      <c r="H35" s="151"/>
      <c r="I35" s="80"/>
      <c r="J35" s="81"/>
      <c r="K35" s="144"/>
    </row>
    <row r="36" spans="1:13" ht="16" customHeight="1" x14ac:dyDescent="0.2">
      <c r="A36" s="84"/>
      <c r="B36" s="148">
        <v>2022</v>
      </c>
      <c r="C36" s="136">
        <v>236</v>
      </c>
      <c r="D36" s="137">
        <v>109</v>
      </c>
      <c r="E36" s="138">
        <v>153</v>
      </c>
      <c r="F36" s="142"/>
      <c r="G36" s="142"/>
      <c r="H36" s="142"/>
      <c r="I36" s="80"/>
      <c r="J36" s="81"/>
      <c r="K36" s="144"/>
    </row>
    <row r="37" spans="1:13" x14ac:dyDescent="0.2">
      <c r="A37" s="84"/>
      <c r="B37" s="154">
        <v>2023</v>
      </c>
      <c r="C37" s="139">
        <v>364</v>
      </c>
      <c r="D37" s="140">
        <v>143</v>
      </c>
      <c r="E37" s="141">
        <v>194</v>
      </c>
      <c r="F37" s="151"/>
      <c r="G37" s="151"/>
      <c r="H37" s="151"/>
      <c r="I37" s="80"/>
      <c r="J37" s="81"/>
      <c r="K37" s="144"/>
    </row>
    <row r="38" spans="1:13" ht="16" customHeight="1" x14ac:dyDescent="0.2">
      <c r="A38" s="84"/>
      <c r="B38" s="80"/>
      <c r="C38" s="99"/>
      <c r="D38" s="99"/>
      <c r="E38" s="99"/>
      <c r="F38" s="80"/>
      <c r="G38" s="80"/>
      <c r="H38" s="80"/>
      <c r="I38" s="80"/>
      <c r="J38" s="81"/>
      <c r="M38" s="155"/>
    </row>
    <row r="39" spans="1:13" ht="16" customHeight="1" x14ac:dyDescent="0.2">
      <c r="A39" s="84"/>
      <c r="B39" s="80"/>
      <c r="C39" s="99"/>
      <c r="D39" s="114"/>
      <c r="E39" s="99"/>
      <c r="F39" s="80"/>
      <c r="G39" s="80"/>
      <c r="H39" s="80"/>
      <c r="I39" s="80"/>
      <c r="J39" s="81"/>
      <c r="M39" s="155"/>
    </row>
    <row r="40" spans="1:13" ht="16" customHeight="1" x14ac:dyDescent="0.2">
      <c r="A40" s="84" t="s">
        <v>200</v>
      </c>
      <c r="B40" s="156" t="s">
        <v>252</v>
      </c>
      <c r="C40" s="157"/>
      <c r="D40" s="157"/>
      <c r="E40" s="157"/>
      <c r="F40" s="157"/>
      <c r="G40" s="157"/>
      <c r="H40" s="157"/>
      <c r="I40" s="157"/>
      <c r="J40" s="81"/>
      <c r="K40" s="121"/>
    </row>
    <row r="41" spans="1:13" ht="16" customHeight="1" x14ac:dyDescent="0.2">
      <c r="A41" s="84"/>
      <c r="B41" s="80"/>
      <c r="C41" s="115"/>
      <c r="D41" s="115"/>
      <c r="E41" s="115"/>
      <c r="F41" s="115"/>
      <c r="G41" s="115"/>
      <c r="H41" s="115"/>
      <c r="I41" s="115"/>
      <c r="J41" s="81"/>
    </row>
    <row r="42" spans="1:13" ht="16" customHeight="1" x14ac:dyDescent="0.2">
      <c r="A42" s="84" t="s">
        <v>202</v>
      </c>
      <c r="B42" s="156" t="s">
        <v>253</v>
      </c>
      <c r="C42" s="157"/>
      <c r="D42" s="157"/>
      <c r="E42" s="157"/>
      <c r="F42" s="157"/>
      <c r="G42" s="157"/>
      <c r="H42" s="157"/>
      <c r="I42" s="157"/>
      <c r="J42" s="81"/>
    </row>
    <row r="43" spans="1:13" ht="16" customHeight="1" x14ac:dyDescent="0.2">
      <c r="A43" s="84"/>
      <c r="B43" s="107"/>
      <c r="C43" s="107"/>
      <c r="D43" s="107"/>
      <c r="E43" s="107"/>
      <c r="F43" s="107"/>
      <c r="G43" s="107"/>
      <c r="H43" s="107"/>
      <c r="I43" s="107"/>
      <c r="J43" s="81"/>
    </row>
    <row r="44" spans="1:13" ht="16" customHeight="1" x14ac:dyDescent="0.2">
      <c r="A44" s="84" t="s">
        <v>254</v>
      </c>
      <c r="B44" s="156" t="s">
        <v>255</v>
      </c>
      <c r="C44" s="157"/>
      <c r="D44" s="157"/>
      <c r="E44" s="157"/>
      <c r="F44" s="157"/>
      <c r="G44" s="157"/>
      <c r="H44" s="157"/>
      <c r="I44" s="157"/>
      <c r="J44" s="81"/>
    </row>
    <row r="45" spans="1:13" ht="16" customHeight="1" thickBot="1" x14ac:dyDescent="0.25">
      <c r="A45" s="116"/>
      <c r="B45" s="117"/>
      <c r="C45" s="118"/>
      <c r="D45" s="118"/>
      <c r="E45" s="118"/>
      <c r="F45" s="117"/>
      <c r="G45" s="117"/>
      <c r="H45" s="117"/>
      <c r="I45" s="117"/>
      <c r="J45" s="119"/>
    </row>
    <row r="46" spans="1:13" ht="16" customHeight="1" x14ac:dyDescent="0.2"/>
    <row r="47" spans="1:13" ht="16" customHeight="1" x14ac:dyDescent="0.25">
      <c r="A47" s="2" t="s">
        <v>75</v>
      </c>
    </row>
    <row r="48" spans="1:13" ht="16" customHeight="1" x14ac:dyDescent="0.2">
      <c r="A48" s="120" t="s">
        <v>256</v>
      </c>
      <c r="B48" s="7"/>
      <c r="C48" s="7"/>
      <c r="D48" s="7"/>
      <c r="E48" s="7"/>
      <c r="F48" s="7"/>
      <c r="G48" s="7"/>
      <c r="H48" s="7"/>
      <c r="I48" s="7"/>
    </row>
    <row r="49" spans="1:10" ht="16" customHeight="1" x14ac:dyDescent="0.2">
      <c r="A49" s="6" t="s">
        <v>74</v>
      </c>
      <c r="B49" s="191" t="s">
        <v>257</v>
      </c>
      <c r="C49" s="191"/>
      <c r="D49" s="191"/>
      <c r="E49" s="191"/>
      <c r="F49" s="191"/>
      <c r="G49" s="191"/>
      <c r="H49" s="191"/>
      <c r="I49" s="191"/>
    </row>
    <row r="50" spans="1:10" ht="16" customHeight="1" x14ac:dyDescent="0.2">
      <c r="A50" s="6"/>
      <c r="B50" s="191"/>
      <c r="C50" s="191"/>
      <c r="D50" s="191"/>
      <c r="E50" s="191"/>
      <c r="F50" s="191"/>
      <c r="G50" s="191"/>
      <c r="H50" s="191"/>
      <c r="I50" s="191"/>
    </row>
    <row r="51" spans="1:10" ht="16" customHeight="1" x14ac:dyDescent="0.2">
      <c r="A51" s="6"/>
    </row>
    <row r="52" spans="1:10" ht="16" customHeight="1" x14ac:dyDescent="0.2">
      <c r="A52" s="6"/>
      <c r="F52" s="121"/>
      <c r="G52" s="121"/>
    </row>
    <row r="53" spans="1:10" ht="16" customHeight="1" x14ac:dyDescent="0.2">
      <c r="A53" s="6"/>
    </row>
    <row r="54" spans="1:10" ht="16" customHeight="1" x14ac:dyDescent="0.2">
      <c r="A54" s="6"/>
    </row>
    <row r="55" spans="1:10" ht="16" customHeight="1" x14ac:dyDescent="0.2">
      <c r="A55" s="6"/>
    </row>
    <row r="56" spans="1:10" ht="16" customHeight="1" x14ac:dyDescent="0.25">
      <c r="A56" s="6"/>
      <c r="B56" s="241" t="s">
        <v>258</v>
      </c>
      <c r="C56" s="241"/>
      <c r="D56" s="241"/>
      <c r="E56" s="241"/>
      <c r="G56" s="242" t="s">
        <v>259</v>
      </c>
      <c r="H56" s="243"/>
      <c r="I56" s="243"/>
      <c r="J56" s="244"/>
    </row>
    <row r="57" spans="1:10" ht="16" customHeight="1" thickBot="1" x14ac:dyDescent="0.25">
      <c r="A57" s="6"/>
      <c r="B57" s="82" t="s">
        <v>260</v>
      </c>
      <c r="G57" s="158" t="s">
        <v>237</v>
      </c>
      <c r="H57" s="159">
        <v>2021</v>
      </c>
      <c r="I57" s="160">
        <v>2022</v>
      </c>
      <c r="J57" s="161">
        <v>2023</v>
      </c>
    </row>
    <row r="58" spans="1:10" ht="16" customHeight="1" x14ac:dyDescent="0.2">
      <c r="A58" s="6"/>
      <c r="B58" s="162" t="s">
        <v>261</v>
      </c>
      <c r="G58" s="159" t="s">
        <v>238</v>
      </c>
      <c r="H58" s="163">
        <f t="shared" ref="H58:J60" si="0">C20</f>
        <v>7575</v>
      </c>
      <c r="I58" s="164">
        <f t="shared" si="0"/>
        <v>6092</v>
      </c>
      <c r="J58" s="165">
        <f t="shared" si="0"/>
        <v>3055</v>
      </c>
    </row>
    <row r="59" spans="1:10" ht="16" customHeight="1" thickBot="1" x14ac:dyDescent="0.25">
      <c r="A59" s="6"/>
      <c r="B59" s="162" t="s">
        <v>262</v>
      </c>
      <c r="G59" s="166">
        <v>2022</v>
      </c>
      <c r="H59" s="128">
        <f t="shared" si="0"/>
        <v>2452</v>
      </c>
      <c r="I59" s="144">
        <f t="shared" si="0"/>
        <v>1444</v>
      </c>
      <c r="J59" s="167">
        <f t="shared" si="0"/>
        <v>204</v>
      </c>
    </row>
    <row r="60" spans="1:10" ht="16" customHeight="1" x14ac:dyDescent="0.2">
      <c r="A60" s="6"/>
      <c r="B60" s="7" t="s">
        <v>263</v>
      </c>
      <c r="G60" s="168">
        <v>2023</v>
      </c>
      <c r="H60" s="169" t="str">
        <f t="shared" si="0"/>
        <v>XXX</v>
      </c>
      <c r="I60" s="170">
        <f t="shared" si="0"/>
        <v>2398</v>
      </c>
      <c r="J60" s="171">
        <f t="shared" si="0"/>
        <v>249</v>
      </c>
    </row>
    <row r="61" spans="1:10" ht="16" customHeight="1" x14ac:dyDescent="0.2">
      <c r="A61" s="6"/>
      <c r="B61" s="162" t="s">
        <v>264</v>
      </c>
    </row>
    <row r="62" spans="1:10" ht="16" customHeight="1" x14ac:dyDescent="0.2">
      <c r="A62" s="6"/>
      <c r="B62" s="162"/>
      <c r="G62" s="242" t="s">
        <v>265</v>
      </c>
      <c r="H62" s="243"/>
      <c r="I62" s="243"/>
      <c r="J62" s="244"/>
    </row>
    <row r="63" spans="1:10" ht="16" customHeight="1" thickBot="1" x14ac:dyDescent="0.3">
      <c r="A63" s="6"/>
      <c r="B63" s="241" t="s">
        <v>266</v>
      </c>
      <c r="C63" s="241"/>
      <c r="D63" s="241"/>
      <c r="E63" s="241"/>
      <c r="G63" s="158" t="s">
        <v>237</v>
      </c>
      <c r="H63" s="160">
        <v>2022</v>
      </c>
      <c r="I63" s="160">
        <v>2023</v>
      </c>
      <c r="J63" s="161">
        <v>2024</v>
      </c>
    </row>
    <row r="64" spans="1:10" ht="16" customHeight="1" thickBot="1" x14ac:dyDescent="0.25">
      <c r="A64" s="6"/>
      <c r="B64" s="82" t="s">
        <v>267</v>
      </c>
      <c r="G64" s="159" t="s">
        <v>238</v>
      </c>
      <c r="H64" s="172">
        <f>SUM(I58:I59)</f>
        <v>7536</v>
      </c>
      <c r="I64" s="173">
        <f>SUM(J58:J59)</f>
        <v>3259</v>
      </c>
      <c r="J64" s="174">
        <f>SUM(E35:E36)</f>
        <v>1395</v>
      </c>
    </row>
    <row r="65" spans="1:10" ht="16" customHeight="1" x14ac:dyDescent="0.2">
      <c r="A65" s="6"/>
      <c r="B65" s="247" t="s">
        <v>268</v>
      </c>
      <c r="C65" s="247"/>
      <c r="D65" s="247"/>
      <c r="E65" s="247"/>
      <c r="G65" s="168">
        <v>2023</v>
      </c>
      <c r="H65" s="175">
        <f>I60</f>
        <v>2398</v>
      </c>
      <c r="I65" s="176">
        <f>J60</f>
        <v>249</v>
      </c>
      <c r="J65" s="177">
        <f>E37</f>
        <v>194</v>
      </c>
    </row>
    <row r="66" spans="1:10" ht="16" customHeight="1" x14ac:dyDescent="0.2">
      <c r="A66" s="6"/>
      <c r="B66" s="247"/>
      <c r="C66" s="247"/>
      <c r="D66" s="247"/>
      <c r="E66" s="247"/>
    </row>
    <row r="67" spans="1:10" ht="16" customHeight="1" x14ac:dyDescent="0.2">
      <c r="A67" s="6"/>
    </row>
    <row r="68" spans="1:10" ht="16" customHeight="1" x14ac:dyDescent="0.2">
      <c r="A68" s="120" t="s">
        <v>269</v>
      </c>
    </row>
    <row r="69" spans="1:10" ht="16" customHeight="1" x14ac:dyDescent="0.2">
      <c r="A69" s="6" t="s">
        <v>52</v>
      </c>
      <c r="B69" s="191" t="s">
        <v>270</v>
      </c>
      <c r="C69" s="191"/>
      <c r="D69" s="191"/>
      <c r="E69" s="191"/>
      <c r="F69" s="191"/>
      <c r="G69" s="191"/>
      <c r="H69" s="191"/>
      <c r="I69" s="191"/>
    </row>
    <row r="70" spans="1:10" ht="16" customHeight="1" x14ac:dyDescent="0.2">
      <c r="A70" s="6"/>
      <c r="B70" s="191"/>
      <c r="C70" s="191"/>
      <c r="D70" s="191"/>
      <c r="E70" s="191"/>
      <c r="F70" s="191"/>
      <c r="G70" s="191"/>
      <c r="H70" s="191"/>
      <c r="I70" s="191"/>
    </row>
    <row r="71" spans="1:10" ht="16" customHeight="1" x14ac:dyDescent="0.2">
      <c r="A71" s="6"/>
      <c r="B71" s="191"/>
      <c r="C71" s="191"/>
      <c r="D71" s="191"/>
      <c r="E71" s="191"/>
      <c r="F71" s="191"/>
      <c r="G71" s="191"/>
      <c r="H71" s="191"/>
      <c r="I71" s="191"/>
    </row>
    <row r="72" spans="1:10" ht="16" customHeight="1" x14ac:dyDescent="0.2">
      <c r="A72" s="6"/>
      <c r="B72" s="191"/>
      <c r="C72" s="191"/>
      <c r="D72" s="191"/>
      <c r="E72" s="191"/>
      <c r="F72" s="191"/>
      <c r="G72" s="191"/>
      <c r="H72" s="191"/>
      <c r="I72" s="191"/>
    </row>
    <row r="73" spans="1:10" ht="16" customHeight="1" x14ac:dyDescent="0.2">
      <c r="A73" s="6"/>
      <c r="B73" s="191"/>
      <c r="C73" s="191"/>
      <c r="D73" s="191"/>
      <c r="E73" s="191"/>
      <c r="F73" s="191"/>
      <c r="G73" s="191"/>
      <c r="H73" s="191"/>
      <c r="I73" s="191"/>
    </row>
    <row r="74" spans="1:10" ht="16" customHeight="1" x14ac:dyDescent="0.2">
      <c r="A74" s="6"/>
      <c r="B74" s="191"/>
      <c r="C74" s="191"/>
      <c r="D74" s="191"/>
      <c r="E74" s="191"/>
      <c r="F74" s="191"/>
      <c r="G74" s="191"/>
      <c r="H74" s="191"/>
      <c r="I74" s="191"/>
    </row>
    <row r="75" spans="1:10" ht="16" customHeight="1" x14ac:dyDescent="0.2">
      <c r="A75" s="6"/>
      <c r="F75" s="121"/>
      <c r="G75" s="121"/>
    </row>
    <row r="76" spans="1:10" ht="16" customHeight="1" x14ac:dyDescent="0.2">
      <c r="A76" s="6"/>
    </row>
    <row r="77" spans="1:10" ht="16" customHeight="1" x14ac:dyDescent="0.2">
      <c r="A77" s="6"/>
    </row>
    <row r="78" spans="1:10" ht="16" customHeight="1" x14ac:dyDescent="0.2">
      <c r="A78" s="6"/>
    </row>
    <row r="79" spans="1:10" ht="16" customHeight="1" x14ac:dyDescent="0.2">
      <c r="A79" s="6"/>
    </row>
    <row r="80" spans="1:10" ht="16" customHeight="1" x14ac:dyDescent="0.2">
      <c r="A80" s="6"/>
    </row>
    <row r="81" spans="1:10" ht="16" customHeight="1" x14ac:dyDescent="0.25">
      <c r="A81" s="6"/>
      <c r="B81" s="241" t="s">
        <v>258</v>
      </c>
      <c r="C81" s="241"/>
      <c r="D81" s="241"/>
      <c r="E81" s="241"/>
      <c r="G81" s="242" t="s">
        <v>271</v>
      </c>
      <c r="H81" s="243"/>
      <c r="I81" s="243"/>
      <c r="J81" s="244"/>
    </row>
    <row r="82" spans="1:10" ht="16" customHeight="1" thickBot="1" x14ac:dyDescent="0.25">
      <c r="A82" s="6"/>
      <c r="B82" s="82" t="s">
        <v>260</v>
      </c>
      <c r="G82" s="158" t="s">
        <v>237</v>
      </c>
      <c r="H82" s="159">
        <v>2021</v>
      </c>
      <c r="I82" s="160">
        <v>2022</v>
      </c>
      <c r="J82" s="161">
        <v>2023</v>
      </c>
    </row>
    <row r="83" spans="1:10" ht="16" customHeight="1" x14ac:dyDescent="0.2">
      <c r="A83" s="6"/>
      <c r="B83" s="162" t="s">
        <v>261</v>
      </c>
      <c r="G83" s="159" t="s">
        <v>238</v>
      </c>
      <c r="H83" s="163">
        <f t="shared" ref="H83:J85" si="1">C14</f>
        <v>0</v>
      </c>
      <c r="I83" s="164">
        <f t="shared" si="1"/>
        <v>2334</v>
      </c>
      <c r="J83" s="165">
        <f t="shared" si="1"/>
        <v>8780</v>
      </c>
    </row>
    <row r="84" spans="1:10" ht="16" customHeight="1" thickBot="1" x14ac:dyDescent="0.25">
      <c r="A84" s="6"/>
      <c r="B84" s="245" t="s">
        <v>272</v>
      </c>
      <c r="C84" s="245"/>
      <c r="D84" s="245"/>
      <c r="E84" s="245"/>
      <c r="G84" s="166">
        <v>2022</v>
      </c>
      <c r="H84" s="128">
        <f t="shared" si="1"/>
        <v>2214</v>
      </c>
      <c r="I84" s="144">
        <f t="shared" si="1"/>
        <v>3351</v>
      </c>
      <c r="J84" s="167">
        <f t="shared" si="1"/>
        <v>5230</v>
      </c>
    </row>
    <row r="85" spans="1:10" ht="16" customHeight="1" x14ac:dyDescent="0.2">
      <c r="A85" s="6"/>
      <c r="B85" s="245"/>
      <c r="C85" s="245"/>
      <c r="D85" s="245"/>
      <c r="E85" s="245"/>
      <c r="G85" s="168">
        <v>2023</v>
      </c>
      <c r="H85" s="169" t="str">
        <f t="shared" si="1"/>
        <v>XXX</v>
      </c>
      <c r="I85" s="170">
        <f t="shared" si="1"/>
        <v>2181</v>
      </c>
      <c r="J85" s="171">
        <f t="shared" si="1"/>
        <v>5247</v>
      </c>
    </row>
    <row r="86" spans="1:10" ht="16" customHeight="1" x14ac:dyDescent="0.2">
      <c r="A86" s="6"/>
      <c r="B86" s="162" t="s">
        <v>273</v>
      </c>
    </row>
    <row r="87" spans="1:10" ht="16" customHeight="1" x14ac:dyDescent="0.2">
      <c r="A87" s="6"/>
      <c r="B87" s="7" t="s">
        <v>263</v>
      </c>
      <c r="G87" s="242" t="s">
        <v>274</v>
      </c>
      <c r="H87" s="243"/>
      <c r="I87" s="243"/>
      <c r="J87" s="244"/>
    </row>
    <row r="88" spans="1:10" ht="16" customHeight="1" thickBot="1" x14ac:dyDescent="0.25">
      <c r="A88" s="6"/>
      <c r="B88" s="162" t="s">
        <v>264</v>
      </c>
      <c r="G88" s="158" t="s">
        <v>237</v>
      </c>
      <c r="H88" s="160">
        <v>2022</v>
      </c>
      <c r="I88" s="160">
        <v>2023</v>
      </c>
      <c r="J88" s="161">
        <v>2024</v>
      </c>
    </row>
    <row r="89" spans="1:10" ht="16" customHeight="1" thickBot="1" x14ac:dyDescent="0.25">
      <c r="A89" s="6"/>
      <c r="B89" s="155"/>
      <c r="G89" s="159" t="s">
        <v>238</v>
      </c>
      <c r="H89" s="172">
        <f>SUM(I83:I84)-SUM($I$83:$I$84)</f>
        <v>0</v>
      </c>
      <c r="I89" s="173">
        <f>SUM(J83:J84)-SUM($I$83:$I$84)</f>
        <v>8325</v>
      </c>
      <c r="J89" s="174">
        <f>I89+SUM(C35:C36)</f>
        <v>8827</v>
      </c>
    </row>
    <row r="90" spans="1:10" ht="16" customHeight="1" x14ac:dyDescent="0.25">
      <c r="A90" s="6"/>
      <c r="B90" s="241" t="s">
        <v>266</v>
      </c>
      <c r="C90" s="241"/>
      <c r="D90" s="241"/>
      <c r="E90" s="241"/>
      <c r="G90" s="168">
        <v>2023</v>
      </c>
      <c r="H90" s="175">
        <f>I85</f>
        <v>2181</v>
      </c>
      <c r="I90" s="176">
        <f>J85</f>
        <v>5247</v>
      </c>
      <c r="J90" s="177">
        <f>I90+C37</f>
        <v>5611</v>
      </c>
    </row>
    <row r="91" spans="1:10" ht="16" customHeight="1" x14ac:dyDescent="0.2">
      <c r="A91" s="6"/>
      <c r="B91" s="82" t="s">
        <v>267</v>
      </c>
      <c r="C91" s="155"/>
      <c r="D91" s="155"/>
      <c r="E91" s="155"/>
      <c r="F91" s="178"/>
      <c r="G91" s="178"/>
      <c r="H91" s="178"/>
      <c r="I91" s="178"/>
    </row>
    <row r="92" spans="1:10" ht="16" customHeight="1" x14ac:dyDescent="0.2">
      <c r="A92" s="6"/>
      <c r="B92" s="246" t="s">
        <v>275</v>
      </c>
      <c r="C92" s="246"/>
      <c r="D92" s="246"/>
      <c r="E92" s="246"/>
      <c r="F92" s="178"/>
      <c r="G92" s="178"/>
      <c r="H92" s="178"/>
      <c r="I92" s="178"/>
    </row>
    <row r="93" spans="1:10" ht="16" customHeight="1" x14ac:dyDescent="0.2">
      <c r="A93" s="6"/>
      <c r="B93" s="246"/>
      <c r="C93" s="246"/>
      <c r="D93" s="246"/>
      <c r="E93" s="246"/>
      <c r="F93" s="178"/>
    </row>
    <row r="94" spans="1:10" ht="16" customHeight="1" x14ac:dyDescent="0.2">
      <c r="A94" s="6"/>
      <c r="B94" s="246"/>
      <c r="C94" s="246"/>
      <c r="D94" s="246"/>
      <c r="E94" s="246"/>
    </row>
    <row r="95" spans="1:10" ht="16" customHeight="1" x14ac:dyDescent="0.2">
      <c r="A95" s="6"/>
    </row>
    <row r="96" spans="1:10" ht="16" customHeight="1" x14ac:dyDescent="0.2">
      <c r="A96" s="120" t="s">
        <v>276</v>
      </c>
    </row>
    <row r="97" spans="1:10" ht="16" customHeight="1" x14ac:dyDescent="0.2">
      <c r="A97" s="6" t="s">
        <v>48</v>
      </c>
      <c r="B97" s="191" t="s">
        <v>277</v>
      </c>
      <c r="C97" s="191"/>
      <c r="D97" s="191"/>
      <c r="E97" s="191"/>
      <c r="F97" s="191"/>
      <c r="G97" s="191"/>
      <c r="H97" s="191"/>
      <c r="I97" s="191"/>
    </row>
    <row r="98" spans="1:10" ht="16" customHeight="1" x14ac:dyDescent="0.2">
      <c r="A98" s="6"/>
      <c r="B98" s="191"/>
      <c r="C98" s="191"/>
      <c r="D98" s="191"/>
      <c r="E98" s="191"/>
      <c r="F98" s="191"/>
      <c r="G98" s="191"/>
      <c r="H98" s="191"/>
      <c r="I98" s="191"/>
    </row>
    <row r="99" spans="1:10" ht="16" customHeight="1" x14ac:dyDescent="0.2">
      <c r="A99" s="6"/>
      <c r="I99" s="7"/>
    </row>
    <row r="100" spans="1:10" ht="16" customHeight="1" x14ac:dyDescent="0.2">
      <c r="A100" s="6"/>
      <c r="F100" s="121"/>
      <c r="G100" s="121"/>
    </row>
    <row r="101" spans="1:10" ht="16" customHeight="1" x14ac:dyDescent="0.2">
      <c r="A101" s="6"/>
      <c r="F101" s="121"/>
      <c r="G101" s="121"/>
    </row>
    <row r="102" spans="1:10" ht="16" customHeight="1" x14ac:dyDescent="0.2">
      <c r="A102" s="6"/>
      <c r="F102" s="121"/>
      <c r="G102" s="121"/>
    </row>
    <row r="103" spans="1:10" ht="16" customHeight="1" x14ac:dyDescent="0.2">
      <c r="A103" s="6"/>
      <c r="F103" s="121"/>
      <c r="G103" s="121"/>
    </row>
    <row r="104" spans="1:10" ht="16" customHeight="1" x14ac:dyDescent="0.2">
      <c r="A104" s="6"/>
    </row>
    <row r="105" spans="1:10" ht="16" customHeight="1" x14ac:dyDescent="0.25">
      <c r="A105" s="6"/>
      <c r="B105" s="241" t="s">
        <v>258</v>
      </c>
      <c r="C105" s="241"/>
      <c r="D105" s="241"/>
      <c r="E105" s="241"/>
      <c r="G105" s="242" t="s">
        <v>278</v>
      </c>
      <c r="H105" s="243"/>
      <c r="I105" s="243"/>
      <c r="J105" s="244"/>
    </row>
    <row r="106" spans="1:10" ht="16" customHeight="1" thickBot="1" x14ac:dyDescent="0.25">
      <c r="A106" s="6"/>
      <c r="B106" s="7" t="s">
        <v>279</v>
      </c>
      <c r="G106" s="158" t="s">
        <v>237</v>
      </c>
      <c r="H106" s="159">
        <v>2021</v>
      </c>
      <c r="I106" s="160">
        <v>2022</v>
      </c>
      <c r="J106" s="161">
        <v>2023</v>
      </c>
    </row>
    <row r="107" spans="1:10" ht="16" customHeight="1" x14ac:dyDescent="0.2">
      <c r="A107" s="6"/>
      <c r="B107" s="245" t="s">
        <v>280</v>
      </c>
      <c r="C107" s="245"/>
      <c r="D107" s="245"/>
      <c r="E107" s="245"/>
      <c r="F107" s="162"/>
      <c r="G107" s="159" t="s">
        <v>238</v>
      </c>
      <c r="H107" s="163">
        <f t="shared" ref="H107:J109" si="2">C8</f>
        <v>14372</v>
      </c>
      <c r="I107" s="164">
        <f t="shared" si="2"/>
        <v>14130</v>
      </c>
      <c r="J107" s="165">
        <f t="shared" si="2"/>
        <v>14203</v>
      </c>
    </row>
    <row r="108" spans="1:10" ht="16" customHeight="1" thickBot="1" x14ac:dyDescent="0.25">
      <c r="A108" s="6"/>
      <c r="B108" s="245"/>
      <c r="C108" s="245"/>
      <c r="D108" s="245"/>
      <c r="E108" s="245"/>
      <c r="F108" s="179"/>
      <c r="G108" s="166">
        <v>2022</v>
      </c>
      <c r="H108" s="128">
        <f t="shared" si="2"/>
        <v>5920</v>
      </c>
      <c r="I108" s="144">
        <f t="shared" si="2"/>
        <v>5813</v>
      </c>
      <c r="J108" s="167">
        <f t="shared" si="2"/>
        <v>5578</v>
      </c>
    </row>
    <row r="109" spans="1:10" ht="16" customHeight="1" x14ac:dyDescent="0.2">
      <c r="A109" s="6"/>
      <c r="B109" s="180" t="s">
        <v>281</v>
      </c>
      <c r="C109" s="181"/>
      <c r="D109" s="181"/>
      <c r="E109" s="181"/>
      <c r="F109" s="179"/>
      <c r="G109" s="168">
        <v>2023</v>
      </c>
      <c r="H109" s="169" t="str">
        <f t="shared" si="2"/>
        <v>XXX</v>
      </c>
      <c r="I109" s="170">
        <f t="shared" si="2"/>
        <v>5888</v>
      </c>
      <c r="J109" s="171">
        <f t="shared" si="2"/>
        <v>5633</v>
      </c>
    </row>
    <row r="110" spans="1:10" ht="16" customHeight="1" x14ac:dyDescent="0.2">
      <c r="A110" s="6"/>
      <c r="B110" s="182" t="s">
        <v>273</v>
      </c>
      <c r="C110" s="162"/>
      <c r="D110" s="162"/>
      <c r="E110" s="162"/>
      <c r="F110" s="162"/>
    </row>
    <row r="111" spans="1:10" ht="16" customHeight="1" x14ac:dyDescent="0.2">
      <c r="A111" s="6"/>
      <c r="G111" s="242" t="s">
        <v>282</v>
      </c>
      <c r="H111" s="243"/>
      <c r="I111" s="243"/>
      <c r="J111" s="244"/>
    </row>
    <row r="112" spans="1:10" ht="16" customHeight="1" thickBot="1" x14ac:dyDescent="0.25">
      <c r="A112" s="6"/>
      <c r="B112" s="7" t="s">
        <v>263</v>
      </c>
      <c r="G112" s="158" t="s">
        <v>237</v>
      </c>
      <c r="H112" s="160">
        <v>2022</v>
      </c>
      <c r="I112" s="160">
        <v>2023</v>
      </c>
      <c r="J112" s="161">
        <v>2024</v>
      </c>
    </row>
    <row r="113" spans="1:54" ht="16" customHeight="1" thickBot="1" x14ac:dyDescent="0.25">
      <c r="A113" s="6"/>
      <c r="B113" s="162" t="s">
        <v>264</v>
      </c>
      <c r="G113" s="159" t="s">
        <v>238</v>
      </c>
      <c r="H113" s="172">
        <f>SUM(I107:I108)-SUM(I83:I84)+H89</f>
        <v>14258</v>
      </c>
      <c r="I113" s="173">
        <f>SUM(J107:J108)-SUM(J83:J84)+I89</f>
        <v>14096</v>
      </c>
      <c r="J113" s="174">
        <f>J89+SUM(D35:D36)+J64</f>
        <v>11279</v>
      </c>
    </row>
    <row r="114" spans="1:54" ht="16" customHeight="1" x14ac:dyDescent="0.2">
      <c r="A114" s="6"/>
      <c r="G114" s="168">
        <v>2023</v>
      </c>
      <c r="H114" s="175">
        <f>I109</f>
        <v>5888</v>
      </c>
      <c r="I114" s="176">
        <f>J109</f>
        <v>5633</v>
      </c>
      <c r="J114" s="177">
        <f>J90+D37+J65</f>
        <v>5948</v>
      </c>
    </row>
    <row r="115" spans="1:54" ht="16" customHeight="1" x14ac:dyDescent="0.25">
      <c r="A115" s="6"/>
      <c r="B115" s="241" t="s">
        <v>266</v>
      </c>
      <c r="C115" s="241"/>
      <c r="D115" s="241"/>
      <c r="E115" s="241"/>
    </row>
    <row r="116" spans="1:54" ht="16" customHeight="1" x14ac:dyDescent="0.2">
      <c r="A116" s="6"/>
      <c r="B116" s="82" t="s">
        <v>267</v>
      </c>
    </row>
    <row r="117" spans="1:54" ht="16" customHeight="1" x14ac:dyDescent="0.2">
      <c r="A117" s="6"/>
      <c r="B117" s="183" t="s">
        <v>283</v>
      </c>
    </row>
    <row r="118" spans="1:54" ht="16" customHeight="1" x14ac:dyDescent="0.2">
      <c r="A118" s="6"/>
    </row>
    <row r="119" spans="1:54" ht="16" customHeight="1" x14ac:dyDescent="0.2">
      <c r="A119" s="6"/>
      <c r="B119" s="7" t="s">
        <v>133</v>
      </c>
    </row>
    <row r="120" spans="1:54" ht="16" customHeight="1" x14ac:dyDescent="0.2">
      <c r="A120" s="6"/>
      <c r="B120" s="82" t="s">
        <v>284</v>
      </c>
    </row>
    <row r="121" spans="1:54" ht="16" customHeight="1" x14ac:dyDescent="0.2">
      <c r="A121" s="6"/>
    </row>
    <row r="122" spans="1:54" ht="19" x14ac:dyDescent="0.25">
      <c r="A122" s="2" t="s">
        <v>34</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4" ht="16" customHeight="1" x14ac:dyDescent="0.25">
      <c r="A123" s="2"/>
      <c r="B123" s="224" t="s">
        <v>285</v>
      </c>
      <c r="C123" s="225"/>
      <c r="D123" s="225"/>
      <c r="E123" s="225"/>
      <c r="F123" s="225"/>
      <c r="G123" s="225"/>
      <c r="H123" s="225"/>
      <c r="I123" s="225"/>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4" ht="16" customHeight="1" x14ac:dyDescent="0.25">
      <c r="A124" s="2"/>
      <c r="B124" s="225"/>
      <c r="C124" s="225"/>
      <c r="D124" s="225"/>
      <c r="E124" s="225"/>
      <c r="F124" s="225"/>
      <c r="G124" s="225"/>
      <c r="H124" s="225"/>
      <c r="I124" s="225"/>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6" customHeight="1" x14ac:dyDescent="0.25">
      <c r="A125" s="2"/>
      <c r="B125" s="225"/>
      <c r="C125" s="225"/>
      <c r="D125" s="225"/>
      <c r="E125" s="225"/>
      <c r="F125" s="225"/>
      <c r="G125" s="225"/>
      <c r="H125" s="225"/>
      <c r="I125" s="225"/>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6" customHeight="1" x14ac:dyDescent="0.25">
      <c r="A126" s="2"/>
      <c r="B126" s="225"/>
      <c r="C126" s="225"/>
      <c r="D126" s="225"/>
      <c r="E126" s="225"/>
      <c r="F126" s="225"/>
      <c r="G126" s="225"/>
      <c r="H126" s="225"/>
      <c r="I126" s="225"/>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6" customHeight="1" x14ac:dyDescent="0.25">
      <c r="A127" s="2"/>
      <c r="B127" s="225"/>
      <c r="C127" s="225"/>
      <c r="D127" s="225"/>
      <c r="E127" s="225"/>
      <c r="F127" s="225"/>
      <c r="G127" s="225"/>
      <c r="H127" s="225"/>
      <c r="I127" s="225"/>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6" customHeight="1" x14ac:dyDescent="0.25">
      <c r="A128" s="2"/>
      <c r="B128" s="225"/>
      <c r="C128" s="225"/>
      <c r="D128" s="225"/>
      <c r="E128" s="225"/>
      <c r="F128" s="225"/>
      <c r="G128" s="225"/>
      <c r="H128" s="225"/>
      <c r="I128" s="225"/>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6" customHeight="1" x14ac:dyDescent="0.25">
      <c r="A129" s="2"/>
      <c r="B129" s="225"/>
      <c r="C129" s="225"/>
      <c r="D129" s="225"/>
      <c r="E129" s="225"/>
      <c r="F129" s="225"/>
      <c r="G129" s="225"/>
      <c r="H129" s="225"/>
      <c r="I129" s="225"/>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6" customHeight="1" x14ac:dyDescent="0.25">
      <c r="A130" s="2"/>
      <c r="B130" s="225"/>
      <c r="C130" s="225"/>
      <c r="D130" s="225"/>
      <c r="E130" s="225"/>
      <c r="F130" s="225"/>
      <c r="G130" s="225"/>
      <c r="H130" s="225"/>
      <c r="I130" s="225"/>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6" customHeight="1" x14ac:dyDescent="0.25">
      <c r="A131" s="2"/>
      <c r="B131" s="225"/>
      <c r="C131" s="225"/>
      <c r="D131" s="225"/>
      <c r="E131" s="225"/>
      <c r="F131" s="225"/>
      <c r="G131" s="225"/>
      <c r="H131" s="225"/>
      <c r="I131" s="225"/>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6" customHeight="1" x14ac:dyDescent="0.25">
      <c r="A132" s="2"/>
      <c r="B132" s="225"/>
      <c r="C132" s="225"/>
      <c r="D132" s="225"/>
      <c r="E132" s="225"/>
      <c r="F132" s="225"/>
      <c r="G132" s="225"/>
      <c r="H132" s="225"/>
      <c r="I132" s="225"/>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6" customHeight="1" x14ac:dyDescent="0.25">
      <c r="A133" s="2"/>
      <c r="B133" s="225"/>
      <c r="C133" s="225"/>
      <c r="D133" s="225"/>
      <c r="E133" s="225"/>
      <c r="F133" s="225"/>
      <c r="G133" s="225"/>
      <c r="H133" s="225"/>
      <c r="I133" s="225"/>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6" customHeight="1" x14ac:dyDescent="0.25">
      <c r="A134" s="2"/>
      <c r="B134" s="225"/>
      <c r="C134" s="225"/>
      <c r="D134" s="225"/>
      <c r="E134" s="225"/>
      <c r="F134" s="225"/>
      <c r="G134" s="225"/>
      <c r="H134" s="225"/>
      <c r="I134" s="225"/>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6" customHeight="1" x14ac:dyDescent="0.25">
      <c r="A135" s="2"/>
      <c r="B135" s="225"/>
      <c r="C135" s="225"/>
      <c r="D135" s="225"/>
      <c r="E135" s="225"/>
      <c r="F135" s="225"/>
      <c r="G135" s="225"/>
      <c r="H135" s="225"/>
      <c r="I135" s="225"/>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6" customHeight="1" x14ac:dyDescent="0.25">
      <c r="A136" s="2"/>
      <c r="B136" s="225"/>
      <c r="C136" s="225"/>
      <c r="D136" s="225"/>
      <c r="E136" s="225"/>
      <c r="F136" s="225"/>
      <c r="G136" s="225"/>
      <c r="H136" s="225"/>
      <c r="I136" s="225"/>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6" customHeight="1" x14ac:dyDescent="0.25">
      <c r="A137" s="2"/>
      <c r="B137" s="225"/>
      <c r="C137" s="225"/>
      <c r="D137" s="225"/>
      <c r="E137" s="225"/>
      <c r="F137" s="225"/>
      <c r="G137" s="225"/>
      <c r="H137" s="225"/>
      <c r="I137" s="225"/>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6" customHeight="1" x14ac:dyDescent="0.25">
      <c r="A138" s="2"/>
      <c r="B138" s="225"/>
      <c r="C138" s="225"/>
      <c r="D138" s="225"/>
      <c r="E138" s="225"/>
      <c r="F138" s="225"/>
      <c r="G138" s="225"/>
      <c r="H138" s="225"/>
      <c r="I138" s="225"/>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6" customHeight="1" x14ac:dyDescent="0.25">
      <c r="A139" s="2"/>
      <c r="B139" s="225"/>
      <c r="C139" s="225"/>
      <c r="D139" s="225"/>
      <c r="E139" s="225"/>
      <c r="F139" s="225"/>
      <c r="G139" s="225"/>
      <c r="H139" s="225"/>
      <c r="I139" s="225"/>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6" customHeight="1" x14ac:dyDescent="0.25">
      <c r="A140" s="2"/>
      <c r="B140" s="225"/>
      <c r="C140" s="225"/>
      <c r="D140" s="225"/>
      <c r="E140" s="225"/>
      <c r="F140" s="225"/>
      <c r="G140" s="225"/>
      <c r="H140" s="225"/>
      <c r="I140" s="225"/>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6" customHeight="1" x14ac:dyDescent="0.25">
      <c r="A141" s="2"/>
      <c r="B141" s="225"/>
      <c r="C141" s="225"/>
      <c r="D141" s="225"/>
      <c r="E141" s="225"/>
      <c r="F141" s="225"/>
      <c r="G141" s="225"/>
      <c r="H141" s="225"/>
      <c r="I141" s="225"/>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6" customHeight="1" x14ac:dyDescent="0.25">
      <c r="A142" s="2"/>
      <c r="B142" s="225"/>
      <c r="C142" s="225"/>
      <c r="D142" s="225"/>
      <c r="E142" s="225"/>
      <c r="F142" s="225"/>
      <c r="G142" s="225"/>
      <c r="H142" s="225"/>
      <c r="I142" s="225"/>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6" customHeight="1" x14ac:dyDescent="0.25">
      <c r="A143" s="2"/>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9" x14ac:dyDescent="0.25">
      <c r="A144" s="2" t="s">
        <v>10</v>
      </c>
      <c r="J144" s="1"/>
    </row>
    <row r="145" spans="1:10" x14ac:dyDescent="0.2">
      <c r="A145" s="1"/>
      <c r="B145" s="82" t="s">
        <v>286</v>
      </c>
      <c r="J145" s="1"/>
    </row>
    <row r="146" spans="1:10" x14ac:dyDescent="0.2">
      <c r="A146" s="1"/>
      <c r="J146" s="1"/>
    </row>
    <row r="147" spans="1:10" ht="19" x14ac:dyDescent="0.25">
      <c r="A147" s="2" t="s">
        <v>7</v>
      </c>
      <c r="J147" s="1"/>
    </row>
    <row r="148" spans="1:10" x14ac:dyDescent="0.2">
      <c r="A148" s="1"/>
      <c r="B148" s="82" t="s">
        <v>287</v>
      </c>
      <c r="D148" s="82" t="s">
        <v>288</v>
      </c>
      <c r="J148" s="1"/>
    </row>
    <row r="149" spans="1:10" x14ac:dyDescent="0.2">
      <c r="A149" s="1"/>
      <c r="B149" s="82" t="s">
        <v>289</v>
      </c>
      <c r="J149" s="1"/>
    </row>
    <row r="150" spans="1:10" x14ac:dyDescent="0.2">
      <c r="A150" s="1"/>
      <c r="B150" s="82" t="s">
        <v>290</v>
      </c>
      <c r="J150" s="1"/>
    </row>
    <row r="151" spans="1:10" x14ac:dyDescent="0.2">
      <c r="A151" s="1"/>
      <c r="B151" s="82" t="s">
        <v>291</v>
      </c>
      <c r="J151" s="1"/>
    </row>
    <row r="152" spans="1:10" x14ac:dyDescent="0.2">
      <c r="A152" s="1"/>
      <c r="J152" s="1"/>
    </row>
    <row r="153" spans="1:10" x14ac:dyDescent="0.2">
      <c r="A153" s="1"/>
      <c r="J153" s="1"/>
    </row>
    <row r="154" spans="1:10" x14ac:dyDescent="0.2">
      <c r="A154" s="1"/>
      <c r="J154" s="1"/>
    </row>
  </sheetData>
  <mergeCells count="25">
    <mergeCell ref="B49:I50"/>
    <mergeCell ref="B6:E6"/>
    <mergeCell ref="B12:E12"/>
    <mergeCell ref="B18:E18"/>
    <mergeCell ref="B25:I26"/>
    <mergeCell ref="B28:I29"/>
    <mergeCell ref="B92:E94"/>
    <mergeCell ref="B56:E56"/>
    <mergeCell ref="G56:J56"/>
    <mergeCell ref="G62:J62"/>
    <mergeCell ref="B63:E63"/>
    <mergeCell ref="B65:E66"/>
    <mergeCell ref="B69:I74"/>
    <mergeCell ref="B81:E81"/>
    <mergeCell ref="G81:J81"/>
    <mergeCell ref="B84:E85"/>
    <mergeCell ref="G87:J87"/>
    <mergeCell ref="B90:E90"/>
    <mergeCell ref="B123:I142"/>
    <mergeCell ref="B97:I98"/>
    <mergeCell ref="B105:E105"/>
    <mergeCell ref="G105:J105"/>
    <mergeCell ref="B107:E108"/>
    <mergeCell ref="G111:J111"/>
    <mergeCell ref="B115:E115"/>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Surplus (Direct)</vt:lpstr>
      <vt:lpstr>Net Income</vt:lpstr>
      <vt:lpstr>Reins Provision - Auth, Unauth</vt:lpstr>
      <vt:lpstr>Sched P - Prior 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Roll</dc:creator>
  <cp:lastModifiedBy>Steve Roll</cp:lastModifiedBy>
  <dcterms:created xsi:type="dcterms:W3CDTF">2025-07-13T19:23:03Z</dcterms:created>
  <dcterms:modified xsi:type="dcterms:W3CDTF">2025-07-24T20:59:53Z</dcterms:modified>
</cp:coreProperties>
</file>