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511"/>
  <workbookPr defaultThemeVersion="166925"/>
  <mc:AlternateContent xmlns:mc="http://schemas.openxmlformats.org/markup-compatibility/2006">
    <mc:Choice Requires="x15">
      <x15ac:absPath xmlns:x15ac="http://schemas.microsoft.com/office/spreadsheetml/2010/11/ac" url="/Users/stephenroll/Rising Fellow Dropbox/Rising Fellow/_Products/Exam 8/_Problem Pack &amp; Practice Exams/Exam 8 Problem Bank/Exam 8 Problem Bank - Original &amp; Past CAS/"/>
    </mc:Choice>
  </mc:AlternateContent>
  <xr:revisionPtr revIDLastSave="0" documentId="13_ncr:1_{0CBE9C5A-A6E6-4341-B538-67DD4C93BBF5}" xr6:coauthVersionLast="47" xr6:coauthVersionMax="47" xr10:uidLastSave="{00000000-0000-0000-0000-000000000000}"/>
  <bookViews>
    <workbookView xWindow="3520" yWindow="500" windowWidth="19280" windowHeight="19860" xr2:uid="{B165D82A-5EDD-2E46-9C72-DFB17C8AEE10}"/>
  </bookViews>
  <sheets>
    <sheet name="Overview" sheetId="49" r:id="rId1"/>
    <sheet name="Q #1" sheetId="40" r:id="rId2"/>
    <sheet name="Q #2" sheetId="41" r:id="rId3"/>
    <sheet name="Q #3" sheetId="43" r:id="rId4"/>
    <sheet name="Q #4" sheetId="45" r:id="rId5"/>
    <sheet name="Q #5" sheetId="46" r:id="rId6"/>
    <sheet name="Q #6" sheetId="47" r:id="rId7"/>
    <sheet name="Q #7" sheetId="48" r:id="rId8"/>
    <sheet name="2013 Q #3" sheetId="50" r:id="rId9"/>
    <sheet name="2014 Q #1" sheetId="51" r:id="rId10"/>
    <sheet name="2014 Q #4" sheetId="52" r:id="rId11"/>
    <sheet name="2015 Q #5" sheetId="53" r:id="rId12"/>
    <sheet name="2019 Q #1" sheetId="54" r:id="rId1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9" i="54" l="1"/>
  <c r="N13" i="54"/>
  <c r="M9" i="53"/>
  <c r="N9" i="53"/>
  <c r="O9" i="53"/>
  <c r="M10" i="53"/>
  <c r="M17" i="53" s="1"/>
  <c r="N10" i="53"/>
  <c r="N17" i="53" s="1"/>
  <c r="M28" i="53" s="1" a="1"/>
  <c r="M28" i="53" s="1"/>
  <c r="O10" i="53"/>
  <c r="M16" i="53"/>
  <c r="N16" i="53"/>
  <c r="L26" i="53"/>
  <c r="M26" i="53"/>
  <c r="M10" i="51"/>
  <c r="M11" i="51"/>
  <c r="M12" i="51"/>
  <c r="M13" i="51"/>
  <c r="M14" i="51"/>
  <c r="T26" i="43"/>
  <c r="P26" i="43"/>
  <c r="M8" i="48"/>
  <c r="M9" i="48"/>
  <c r="M10" i="48"/>
  <c r="P20" i="48" s="1"/>
  <c r="L27" i="48" s="1" a="1"/>
  <c r="L27" i="48" s="1"/>
  <c r="Q27" i="48" s="1" a="1"/>
  <c r="Q27" i="48" s="1"/>
  <c r="N43" i="48" s="1"/>
  <c r="L18" i="48"/>
  <c r="N18" i="48"/>
  <c r="O18" i="48"/>
  <c r="P18" i="48"/>
  <c r="L19" i="48"/>
  <c r="N19" i="48"/>
  <c r="O19" i="48"/>
  <c r="P19" i="48"/>
  <c r="L20" i="48"/>
  <c r="N20" i="48"/>
  <c r="O20" i="48"/>
  <c r="N36" i="48"/>
  <c r="N37" i="48"/>
  <c r="N38" i="48"/>
  <c r="N52" i="48"/>
  <c r="N53" i="48" s="1"/>
  <c r="N55" i="48" s="1"/>
  <c r="N60" i="48"/>
  <c r="M6" i="46"/>
  <c r="N6" i="46"/>
  <c r="O6" i="46"/>
  <c r="P6" i="46"/>
  <c r="M7" i="46"/>
  <c r="M12" i="46" s="1" a="1"/>
  <c r="M12" i="46" s="1"/>
  <c r="N7" i="46"/>
  <c r="M13" i="46" s="1" a="1"/>
  <c r="M13" i="46" s="1"/>
  <c r="O7" i="46"/>
  <c r="P7" i="46"/>
  <c r="S19" i="43"/>
  <c r="O19" i="43"/>
  <c r="Q7" i="43"/>
  <c r="R7" i="43"/>
  <c r="O18" i="43"/>
  <c r="O30" i="40"/>
  <c r="O34" i="40" s="1"/>
  <c r="N34" i="40"/>
  <c r="O27" i="40"/>
  <c r="O9" i="40"/>
  <c r="R6" i="41"/>
  <c r="Q37" i="45"/>
  <c r="Q31" i="45"/>
  <c r="S31" i="45" s="1"/>
  <c r="P31" i="45"/>
  <c r="R31" i="45" s="1"/>
  <c r="Q30" i="45"/>
  <c r="S30" i="45" s="1"/>
  <c r="P30" i="45"/>
  <c r="R30" i="45" s="1"/>
  <c r="P13" i="45"/>
  <c r="R13" i="45" s="1"/>
  <c r="O30" i="45"/>
  <c r="Q14" i="45"/>
  <c r="S14" i="45" s="1"/>
  <c r="Q13" i="45"/>
  <c r="Q15" i="45" s="1"/>
  <c r="S15" i="45" s="1"/>
  <c r="P14" i="45"/>
  <c r="R14" i="45" s="1"/>
  <c r="O13" i="45"/>
  <c r="U14" i="45" l="1"/>
  <c r="S13" i="45"/>
  <c r="U13" i="45" s="1"/>
  <c r="P15" i="45"/>
  <c r="R15" i="45" s="1"/>
  <c r="T13" i="45" s="1"/>
  <c r="Q32" i="45"/>
  <c r="S32" i="45" s="1"/>
  <c r="U31" i="45" s="1"/>
  <c r="P32" i="45"/>
  <c r="T14" i="45" l="1"/>
  <c r="Q18" i="45" s="1"/>
  <c r="U30" i="45"/>
  <c r="Q38" i="45"/>
  <c r="R32" i="45"/>
  <c r="Q39" i="45" s="1"/>
  <c r="T30" i="45" l="1"/>
  <c r="T31" i="45"/>
  <c r="S16" i="43"/>
  <c r="O6" i="43"/>
  <c r="O5" i="43"/>
  <c r="Q34" i="45" l="1"/>
  <c r="Q41" i="45" s="1"/>
  <c r="R27" i="41"/>
  <c r="Q27" i="41"/>
  <c r="P27" i="41"/>
  <c r="O27" i="41"/>
  <c r="N27" i="41"/>
  <c r="M27" i="41"/>
  <c r="R26" i="41"/>
  <c r="Q26" i="41"/>
  <c r="P26" i="41"/>
  <c r="O26" i="41"/>
  <c r="N26" i="41"/>
  <c r="M26" i="41"/>
  <c r="R25" i="41"/>
  <c r="Q25" i="41"/>
  <c r="P25" i="41"/>
  <c r="O25" i="41"/>
  <c r="N25" i="41"/>
  <c r="M25" i="41"/>
  <c r="R24" i="41"/>
  <c r="Q24" i="41"/>
  <c r="P24" i="41"/>
  <c r="O24" i="41"/>
  <c r="N24" i="41"/>
  <c r="M24" i="41"/>
  <c r="R23" i="41"/>
  <c r="Q23" i="41"/>
  <c r="P23" i="41"/>
  <c r="O23" i="41"/>
  <c r="N23" i="41"/>
  <c r="M23" i="41"/>
  <c r="R22" i="41"/>
  <c r="Q22" i="41"/>
  <c r="P22" i="41"/>
  <c r="O22" i="41"/>
  <c r="N22" i="41"/>
  <c r="M22" i="41"/>
  <c r="R21" i="41"/>
  <c r="Q21" i="41"/>
  <c r="P21" i="41"/>
  <c r="O21" i="41"/>
  <c r="N21" i="41"/>
  <c r="M21" i="41"/>
  <c r="R20" i="41"/>
  <c r="Q20" i="41"/>
  <c r="P20" i="41"/>
  <c r="O20" i="41"/>
  <c r="N20" i="41"/>
  <c r="M20" i="41"/>
  <c r="R19" i="41"/>
  <c r="Q19" i="41"/>
  <c r="P19" i="41"/>
  <c r="O19" i="41"/>
  <c r="N19" i="41"/>
  <c r="M19" i="41"/>
  <c r="R18" i="41"/>
  <c r="Q18" i="41"/>
  <c r="P18" i="41"/>
  <c r="O18" i="41"/>
  <c r="N18" i="41"/>
  <c r="M18" i="41"/>
  <c r="R17" i="41"/>
  <c r="Q17" i="41"/>
  <c r="P17" i="41"/>
  <c r="O17" i="41"/>
  <c r="N17" i="41"/>
  <c r="M17" i="41"/>
  <c r="R16" i="41"/>
  <c r="Q16" i="41"/>
  <c r="P16" i="41"/>
  <c r="O16" i="41"/>
  <c r="N16" i="41"/>
  <c r="M16" i="41"/>
  <c r="R15" i="41"/>
  <c r="Q15" i="41"/>
  <c r="P15" i="41"/>
  <c r="O15" i="41"/>
  <c r="N15" i="41"/>
  <c r="M15" i="41"/>
  <c r="R14" i="41"/>
  <c r="Q14" i="41"/>
  <c r="P14" i="41"/>
  <c r="O14" i="41"/>
  <c r="N14" i="41"/>
  <c r="M14" i="41"/>
  <c r="R13" i="41"/>
  <c r="Q13" i="41"/>
  <c r="P13" i="41"/>
  <c r="O13" i="41"/>
  <c r="N13" i="41"/>
  <c r="M13" i="41"/>
  <c r="R12" i="41"/>
  <c r="Q12" i="41"/>
  <c r="P12" i="41"/>
  <c r="O12" i="41"/>
  <c r="N12" i="41"/>
  <c r="M12" i="41"/>
  <c r="R11" i="41"/>
  <c r="Q11" i="41"/>
  <c r="P11" i="41"/>
  <c r="O11" i="41"/>
  <c r="N11" i="41"/>
  <c r="M11" i="41"/>
  <c r="R10" i="41"/>
  <c r="Q10" i="41"/>
  <c r="P10" i="41"/>
  <c r="O10" i="41"/>
  <c r="N10" i="41"/>
  <c r="M10" i="41"/>
  <c r="R9" i="41"/>
  <c r="Q9" i="41"/>
  <c r="P9" i="41"/>
  <c r="O9" i="41"/>
  <c r="N9" i="41"/>
  <c r="M9" i="41"/>
  <c r="R8" i="41"/>
  <c r="Q8" i="41"/>
  <c r="P8" i="41"/>
  <c r="O8" i="41"/>
  <c r="N8" i="41"/>
  <c r="P32" i="41" s="1"/>
  <c r="M8" i="41"/>
  <c r="O32" i="41" l="1"/>
  <c r="Q36" i="41"/>
  <c r="Q32" i="41"/>
  <c r="Q35" i="41"/>
  <c r="Q33" i="41"/>
  <c r="Q34" i="41"/>
  <c r="S18" i="43"/>
  <c r="P19" i="43"/>
  <c r="P33" i="41"/>
  <c r="O33" i="41"/>
  <c r="O10" i="40"/>
  <c r="P16" i="43"/>
  <c r="G8" i="45" l="1"/>
  <c r="B8" i="45"/>
  <c r="O14" i="45" l="1"/>
  <c r="O31" i="45"/>
  <c r="S17" i="43"/>
  <c r="S20" i="43"/>
  <c r="S21" i="43"/>
  <c r="P17" i="43"/>
  <c r="T17" i="43" s="1"/>
  <c r="P18" i="43"/>
  <c r="T18" i="43" s="1"/>
  <c r="T19" i="43"/>
  <c r="P20" i="43"/>
  <c r="T20" i="43" s="1"/>
  <c r="P21" i="43"/>
  <c r="T21" i="43" s="1"/>
  <c r="T16" i="43"/>
  <c r="P10" i="43"/>
  <c r="P9" i="43"/>
  <c r="P8" i="43"/>
  <c r="P7" i="43"/>
  <c r="P6" i="43"/>
  <c r="Q6" i="43" s="1"/>
  <c r="P5" i="43"/>
  <c r="O10" i="43"/>
  <c r="O9" i="43"/>
  <c r="O8" i="43"/>
  <c r="O7" i="43"/>
  <c r="Q77" i="41"/>
  <c r="Q78" i="41"/>
  <c r="Q79" i="41"/>
  <c r="Q80" i="41"/>
  <c r="Q76" i="41"/>
  <c r="Q37" i="41"/>
  <c r="P37" i="41"/>
  <c r="O37" i="41"/>
  <c r="P34" i="41"/>
  <c r="P35" i="41"/>
  <c r="P36" i="41"/>
  <c r="O34" i="41"/>
  <c r="O35" i="41"/>
  <c r="O36" i="41"/>
  <c r="E28" i="41"/>
  <c r="F28" i="41"/>
  <c r="G28" i="41"/>
  <c r="D28" i="41"/>
  <c r="P7" i="40"/>
  <c r="Q7" i="40"/>
  <c r="R7" i="40"/>
  <c r="P8" i="40"/>
  <c r="Q8" i="40"/>
  <c r="R8" i="40"/>
  <c r="P9" i="40"/>
  <c r="Q9" i="40"/>
  <c r="R9" i="40"/>
  <c r="P10" i="40"/>
  <c r="Q10" i="40"/>
  <c r="R10" i="40"/>
  <c r="P11" i="40"/>
  <c r="Q11" i="40"/>
  <c r="R11" i="40"/>
  <c r="O8" i="40"/>
  <c r="O11" i="40"/>
  <c r="O7" i="40"/>
  <c r="Q10" i="43" l="1"/>
  <c r="Q44" i="41"/>
  <c r="O44" i="41"/>
  <c r="R45" i="41"/>
  <c r="R44" i="41"/>
  <c r="Q5" i="43"/>
  <c r="Q9" i="43"/>
  <c r="Q8" i="43"/>
  <c r="T22" i="43"/>
  <c r="R42" i="41"/>
  <c r="R46" i="41"/>
  <c r="Q46" i="41"/>
  <c r="Q42" i="41"/>
  <c r="Q43" i="41"/>
  <c r="Q45" i="41"/>
  <c r="R43" i="41"/>
  <c r="O42" i="41"/>
  <c r="O43" i="41"/>
  <c r="O46" i="41"/>
  <c r="O45" i="41"/>
  <c r="Q11" i="43" l="1"/>
  <c r="R6" i="43" s="1"/>
  <c r="O17" i="43" s="1"/>
  <c r="O54" i="41"/>
  <c r="O60" i="41"/>
  <c r="O61" i="41"/>
  <c r="O53" i="41"/>
  <c r="O62" i="41"/>
  <c r="O55" i="41"/>
  <c r="R8" i="43" l="1"/>
  <c r="R10" i="43"/>
  <c r="O21" i="43" s="1"/>
  <c r="R5" i="43"/>
  <c r="O16" i="43" s="1"/>
  <c r="R9" i="43"/>
  <c r="O20" i="43" s="1"/>
  <c r="E22" i="40"/>
  <c r="F22" i="40"/>
  <c r="G22" i="40"/>
  <c r="H22" i="40"/>
  <c r="E13" i="40"/>
  <c r="F13" i="40"/>
  <c r="G13" i="40"/>
  <c r="H13" i="40"/>
  <c r="D22" i="40"/>
  <c r="D13" i="40"/>
  <c r="P22" i="43" l="1"/>
  <c r="R11" i="43"/>
  <c r="O12" i="40"/>
  <c r="R12" i="40"/>
  <c r="Q12" i="40"/>
  <c r="P12" i="40"/>
  <c r="O25" i="40" l="1" a="1"/>
  <c r="O25" i="40" s="1"/>
  <c r="R27" i="40"/>
  <c r="O26" i="40" a="1"/>
  <c r="O26" i="40" s="1"/>
  <c r="O24" i="40" a="1"/>
  <c r="O24" i="40" s="1"/>
  <c r="O23" i="40" a="1"/>
  <c r="O23" i="40" s="1"/>
  <c r="R23" i="40"/>
  <c r="R24" i="40"/>
  <c r="R25" i="40"/>
  <c r="R26" i="40"/>
  <c r="O35" i="40"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O23" authorId="0" shapeId="0" xr:uid="{6D21D499-9C2A-9443-93EB-D02941E84C9C}">
      <text>
        <r>
          <rPr>
            <b/>
            <sz val="10"/>
            <color rgb="FF000000"/>
            <rFont val="Tahoma"/>
            <family val="2"/>
          </rPr>
          <t xml:space="preserve">Important: </t>
        </r>
        <r>
          <rPr>
            <sz val="10"/>
            <color rgb="FF000000"/>
            <rFont val="Tahoma"/>
            <family val="2"/>
          </rPr>
          <t>Press CTRL+SHIFT+ENTER to enter the formula as an array formula in Pearson Vue.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<sst xmlns="http://schemas.openxmlformats.org/spreadsheetml/2006/main" count="668" uniqueCount="415">
  <si>
    <t>a.</t>
  </si>
  <si>
    <t>b.</t>
  </si>
  <si>
    <t>Total</t>
  </si>
  <si>
    <t>Discussion</t>
  </si>
  <si>
    <t>Recipe</t>
  </si>
  <si>
    <t>A</t>
  </si>
  <si>
    <t>B</t>
  </si>
  <si>
    <t>X</t>
  </si>
  <si>
    <t>Year</t>
  </si>
  <si>
    <t>You are given the following:</t>
  </si>
  <si>
    <t>Class</t>
  </si>
  <si>
    <t>F</t>
  </si>
  <si>
    <t>PT</t>
  </si>
  <si>
    <t>TT</t>
  </si>
  <si>
    <t>Major</t>
  </si>
  <si>
    <t>Minor</t>
  </si>
  <si>
    <t>These five classes are all that exist in the hazard group.</t>
  </si>
  <si>
    <t>Optimal Weights for Estimating Permanent Total Injury Ratio</t>
  </si>
  <si>
    <t>In order to find X, we first need to find the frequency relativity for each type of injury as a ratio to TT claims:</t>
  </si>
  <si>
    <t>Year 2019</t>
  </si>
  <si>
    <t>Year 2020</t>
  </si>
  <si>
    <t>Hazard Group</t>
  </si>
  <si>
    <t>For PT injury-type:</t>
  </si>
  <si>
    <t>X &gt;</t>
  </si>
  <si>
    <t>Therefore, 0.182 &lt; X &lt; 0.24.</t>
  </si>
  <si>
    <t>Couret &amp; Venter - Estimated Frequency Relativities to TT</t>
  </si>
  <si>
    <t>Be sure to keep track of the list of variables for this problem: V is fatal, W is permanent total (PT), X is major, and Y is minor.</t>
  </si>
  <si>
    <t>The following twenty classes are run through a multi-dimensional credibility procedure for Workers' Compensation</t>
  </si>
  <si>
    <t>Even Years PT Claims</t>
  </si>
  <si>
    <t>Odd Years PT Claims</t>
  </si>
  <si>
    <t>Even Years TT Claims</t>
  </si>
  <si>
    <t>Odd Years TT Claims</t>
  </si>
  <si>
    <t>Predicted PT:TT Ratio</t>
  </si>
  <si>
    <t>Perform a quintiles test and calculate the SSE for predictions based on hazard group, raw even-year data, and the</t>
  </si>
  <si>
    <t>credibility procedure.</t>
  </si>
  <si>
    <t>Quintile</t>
  </si>
  <si>
    <t>Now we calculate the average PT:TT ratio for each data set: holdout, raw test, and credibility-weighted predcition.</t>
  </si>
  <si>
    <t>Next, calculate the relativities (to the hazard group) for each quintile</t>
  </si>
  <si>
    <t>Raw Even Relativity</t>
  </si>
  <si>
    <t>Cred-Weighted Rel</t>
  </si>
  <si>
    <t>Hazard Group Rel</t>
  </si>
  <si>
    <t>Holdout Rel</t>
  </si>
  <si>
    <t>Finally, we can calculate SSE:</t>
  </si>
  <si>
    <t xml:space="preserve">CBT Tip: </t>
  </si>
  <si>
    <t>Couret &amp; Venter - Quintiles Test</t>
  </si>
  <si>
    <t>Even Year TT Claims</t>
  </si>
  <si>
    <t>The quintiles are certainly close enough to move forward with the groupings.</t>
  </si>
  <si>
    <t>After performing a multi-dimensional credibility weighting procedure on injury type count ratios, you are given the</t>
  </si>
  <si>
    <t>Injury Type</t>
  </si>
  <si>
    <t>Frequency Relative to TT</t>
  </si>
  <si>
    <t>Med-Only</t>
  </si>
  <si>
    <t>The following severity relativities are also given:</t>
  </si>
  <si>
    <t>Severity Relative to TT</t>
  </si>
  <si>
    <t>following for a class X:</t>
  </si>
  <si>
    <t>Injury Type Weights</t>
  </si>
  <si>
    <t>Fatal</t>
  </si>
  <si>
    <t>Hazard group ELF at $500,000</t>
  </si>
  <si>
    <t>Standard Premium:</t>
  </si>
  <si>
    <t>A risk has the following attributes:</t>
  </si>
  <si>
    <t>Calculate the expected loss in excess of $500,000 for this risk using both the hazard group approach</t>
  </si>
  <si>
    <t>and the credibility approach.</t>
  </si>
  <si>
    <t>We want to get the class injury type weights using the credibility procedure:</t>
  </si>
  <si>
    <t>Frequency Relativity</t>
  </si>
  <si>
    <t>Severity Relativity</t>
  </si>
  <si>
    <t>Pure Premium Relativity</t>
  </si>
  <si>
    <t>Class Injury Weights</t>
  </si>
  <si>
    <t>Using these injury weights, we can get the ELF for Class X:</t>
  </si>
  <si>
    <t>Class Injury Weights (from above)</t>
  </si>
  <si>
    <t>Using the hazard group approach:</t>
  </si>
  <si>
    <t>Expected Losses (ground-up):</t>
  </si>
  <si>
    <t>Using hazard group approach:</t>
  </si>
  <si>
    <t>Using credibility approach, expected excess losses =</t>
  </si>
  <si>
    <t>Given the following information for a hazard group:</t>
  </si>
  <si>
    <t>Claim Counts by Injury Type - Class A</t>
  </si>
  <si>
    <t>Claim Counts by Injury Type - Class B</t>
  </si>
  <si>
    <t>Assume the hazard group is comprised only of class A and class B.</t>
  </si>
  <si>
    <t>Assume there are no other injury types reported.</t>
  </si>
  <si>
    <t>Both years are used in the modeling dataset.</t>
  </si>
  <si>
    <t>Estimate the expected process variance (EPV) for the F:TT ratio.</t>
  </si>
  <si>
    <t>Estimate the variance of the hypothetical mean (VHM) for the PT:TT ratio.</t>
  </si>
  <si>
    <t>To find the EPV, we use the following formula:</t>
  </si>
  <si>
    <t>To find VHM, we use the following formula:</t>
  </si>
  <si>
    <t>You'll notice in order to get VHM… we need EPV</t>
  </si>
  <si>
    <t>W =</t>
  </si>
  <si>
    <t>To use the VHM formula, we find W, which is the relative PT:TT frequency for the entire hazard group:</t>
  </si>
  <si>
    <t>Couret and Venter - Multi-Dimensional Credibility</t>
  </si>
  <si>
    <t>Claim Count by Injury Type for a Hazard Group</t>
  </si>
  <si>
    <t>Calculation with Array Formula</t>
  </si>
  <si>
    <t>Without Array Formula</t>
  </si>
  <si>
    <t>N = # years</t>
  </si>
  <si>
    <t>R = # classes in hazard group</t>
  </si>
  <si>
    <t xml:space="preserve">Sum( m_i * (W_i - W)^2 ) = </t>
  </si>
  <si>
    <t xml:space="preserve">m = </t>
  </si>
  <si>
    <t>&lt;-- This is simply a helper calculation</t>
  </si>
  <si>
    <t xml:space="preserve">Remember the notation for each type of claim: </t>
  </si>
  <si>
    <t>V for Fatal</t>
  </si>
  <si>
    <t>W for PT</t>
  </si>
  <si>
    <t>X for Major</t>
  </si>
  <si>
    <t>Y for Minor</t>
  </si>
  <si>
    <t>N - number of years (t)</t>
  </si>
  <si>
    <t>R - number of classes (i) in the hazard group</t>
  </si>
  <si>
    <t>m_it - the number of TT claims for a given class and year</t>
  </si>
  <si>
    <t>SHOW ALL WORK.</t>
  </si>
  <si>
    <t>Solution &gt;</t>
  </si>
  <si>
    <t>This is a twist on the classic Couret question, but the process is still the same.  With CBT exams, it's entirely possible that the number of classes grows significantly.</t>
  </si>
  <si>
    <r>
      <t>V</t>
    </r>
    <r>
      <rPr>
        <vertAlign val="subscript"/>
        <sz val="12"/>
        <color theme="1"/>
        <rFont val="Calibri"/>
        <family val="2"/>
        <scheme val="minor"/>
      </rPr>
      <t>t</t>
    </r>
  </si>
  <si>
    <r>
      <t>W</t>
    </r>
    <r>
      <rPr>
        <vertAlign val="subscript"/>
        <sz val="12"/>
        <color theme="1"/>
        <rFont val="Calibri"/>
        <family val="2"/>
        <scheme val="minor"/>
      </rPr>
      <t>t</t>
    </r>
  </si>
  <si>
    <r>
      <t>X</t>
    </r>
    <r>
      <rPr>
        <vertAlign val="subscript"/>
        <sz val="12"/>
        <color theme="1"/>
        <rFont val="Calibri"/>
        <family val="2"/>
        <scheme val="minor"/>
      </rPr>
      <t>t</t>
    </r>
  </si>
  <si>
    <r>
      <t>Y</t>
    </r>
    <r>
      <rPr>
        <vertAlign val="subscript"/>
        <sz val="12"/>
        <color theme="1"/>
        <rFont val="Calibri"/>
        <family val="2"/>
        <scheme val="minor"/>
      </rPr>
      <t>t</t>
    </r>
  </si>
  <si>
    <r>
      <t>w</t>
    </r>
    <r>
      <rPr>
        <vertAlign val="subscript"/>
        <sz val="12"/>
        <color theme="1"/>
        <rFont val="Calibri"/>
        <family val="2"/>
        <scheme val="minor"/>
      </rPr>
      <t>c</t>
    </r>
    <r>
      <rPr>
        <vertAlign val="superscript"/>
        <sz val="12"/>
        <color theme="1"/>
        <rFont val="Calibri"/>
        <family val="2"/>
        <scheme val="minor"/>
      </rPr>
      <t>pred</t>
    </r>
  </si>
  <si>
    <r>
      <t>w</t>
    </r>
    <r>
      <rPr>
        <vertAlign val="subscript"/>
        <sz val="12"/>
        <color theme="1"/>
        <rFont val="Calibri"/>
        <family val="2"/>
        <scheme val="minor"/>
      </rPr>
      <t>c</t>
    </r>
    <r>
      <rPr>
        <vertAlign val="superscript"/>
        <sz val="12"/>
        <color theme="1"/>
        <rFont val="Calibri"/>
        <family val="2"/>
        <scheme val="minor"/>
      </rPr>
      <t>pred</t>
    </r>
    <r>
      <rPr>
        <sz val="12"/>
        <color theme="1"/>
        <rFont val="Calibri"/>
        <family val="2"/>
        <scheme val="minor"/>
      </rPr>
      <t xml:space="preserve"> =</t>
    </r>
  </si>
  <si>
    <r>
      <t>Since we want the relativity of class 5 to be the greatest, it must be larger than w</t>
    </r>
    <r>
      <rPr>
        <vertAlign val="subscript"/>
        <sz val="12"/>
        <color theme="1"/>
        <rFont val="Calibri"/>
        <family val="2"/>
        <scheme val="minor"/>
      </rPr>
      <t>c</t>
    </r>
    <r>
      <rPr>
        <vertAlign val="superscript"/>
        <sz val="12"/>
        <color theme="1"/>
        <rFont val="Calibri"/>
        <family val="2"/>
        <scheme val="minor"/>
      </rPr>
      <t>pred</t>
    </r>
    <r>
      <rPr>
        <sz val="12"/>
        <color theme="1"/>
        <rFont val="Calibri"/>
        <family val="2"/>
        <scheme val="minor"/>
      </rPr>
      <t xml:space="preserve"> for class 1:</t>
    </r>
  </si>
  <si>
    <t>Now we calculate the estimated class frequency relativity for each injury type using the credibility weights given in the problem.</t>
  </si>
  <si>
    <t>to address the low credibility of each class.  The procedure calculates PT claim count ratios to TT claim counts, using</t>
  </si>
  <si>
    <t>odd years as a holdout sample and even years to predict the ratios. Classes are sorted by the predicted ratios.</t>
  </si>
  <si>
    <r>
      <t xml:space="preserve">The first step in the quintiles test is to sort the classes </t>
    </r>
    <r>
      <rPr>
        <i/>
        <sz val="12"/>
        <color theme="1"/>
        <rFont val="Calibri"/>
        <family val="2"/>
        <scheme val="minor"/>
      </rPr>
      <t xml:space="preserve">by ascending predicted ratios </t>
    </r>
    <r>
      <rPr>
        <sz val="12"/>
        <color theme="1"/>
        <rFont val="Calibri"/>
        <family val="2"/>
        <scheme val="minor"/>
      </rPr>
      <t>(this is already done) and group into quintiles:</t>
    </r>
  </si>
  <si>
    <r>
      <t>W</t>
    </r>
    <r>
      <rPr>
        <vertAlign val="subscript"/>
        <sz val="12"/>
        <color theme="1"/>
        <rFont val="Calibri"/>
        <family val="2"/>
        <scheme val="minor"/>
      </rPr>
      <t>i, holdout</t>
    </r>
  </si>
  <si>
    <r>
      <t>W</t>
    </r>
    <r>
      <rPr>
        <vertAlign val="subscript"/>
        <sz val="12"/>
        <color theme="1"/>
        <rFont val="Calibri"/>
        <family val="2"/>
        <scheme val="minor"/>
      </rPr>
      <t>i, test</t>
    </r>
  </si>
  <si>
    <r>
      <t>w</t>
    </r>
    <r>
      <rPr>
        <vertAlign val="subscript"/>
        <sz val="12"/>
        <color theme="1"/>
        <rFont val="Calibri"/>
        <family val="2"/>
        <scheme val="minor"/>
      </rPr>
      <t>i, cred-wtd</t>
    </r>
  </si>
  <si>
    <r>
      <t>SSE</t>
    </r>
    <r>
      <rPr>
        <vertAlign val="subscript"/>
        <sz val="12"/>
        <color theme="1"/>
        <rFont val="Calibri"/>
        <family val="2"/>
        <scheme val="minor"/>
      </rPr>
      <t>HG</t>
    </r>
    <r>
      <rPr>
        <sz val="12"/>
        <color theme="1"/>
        <rFont val="Calibri"/>
        <family val="2"/>
        <scheme val="minor"/>
      </rPr>
      <t xml:space="preserve"> = </t>
    </r>
  </si>
  <si>
    <r>
      <t>SSE</t>
    </r>
    <r>
      <rPr>
        <vertAlign val="subscript"/>
        <sz val="12"/>
        <color theme="1"/>
        <rFont val="Calibri"/>
        <family val="2"/>
        <scheme val="minor"/>
      </rPr>
      <t>even</t>
    </r>
    <r>
      <rPr>
        <sz val="12"/>
        <color theme="1"/>
        <rFont val="Calibri"/>
        <family val="2"/>
        <scheme val="minor"/>
      </rPr>
      <t xml:space="preserve"> = </t>
    </r>
  </si>
  <si>
    <r>
      <t>SSE</t>
    </r>
    <r>
      <rPr>
        <vertAlign val="subscript"/>
        <sz val="12"/>
        <color theme="1"/>
        <rFont val="Calibri"/>
        <family val="2"/>
        <scheme val="minor"/>
      </rPr>
      <t>cred</t>
    </r>
    <r>
      <rPr>
        <sz val="12"/>
        <color theme="1"/>
        <rFont val="Calibri"/>
        <family val="2"/>
        <scheme val="minor"/>
      </rPr>
      <t xml:space="preserve"> = </t>
    </r>
  </si>
  <si>
    <r>
      <t xml:space="preserve">Use </t>
    </r>
    <r>
      <rPr>
        <b/>
        <sz val="12"/>
        <color theme="1"/>
        <rFont val="Calibri"/>
        <family val="2"/>
        <scheme val="minor"/>
      </rPr>
      <t>SUMXMY2()</t>
    </r>
    <r>
      <rPr>
        <sz val="12"/>
        <color theme="1"/>
        <rFont val="Calibri"/>
        <family val="2"/>
        <scheme val="minor"/>
      </rPr>
      <t xml:space="preserve"> to find SSE:</t>
    </r>
  </si>
  <si>
    <t>The great thing about the sum of squared errors is that it does not matter if you mix up which number is first, as the square makes all differences positive.  This is also true in the SUMXMY2() function.</t>
  </si>
  <si>
    <t>I believe a question like this is very likely given the computational piece is much quicker in PearsonVue.  Identifying the quintiles makes the SUMIF statements a lot cleaner, rather than selecting entries from various rows.</t>
  </si>
  <si>
    <t>Also, it may be worth checking the relative sizes of each quintile.  While we have 20 classes, Couret and Venter mention that the quintiles should have similar numbers of TT claims.  The results:</t>
  </si>
  <si>
    <t>The question uses the numbers straight from the paper, but certainly one could be given actual severity amounts, in which case the procedure is still the same (just replace relativities with severities).</t>
  </si>
  <si>
    <t>A possible branch of this question (a part b of sorts) would be to ask about interpretation of the results.  It's clear that the credibility approach estimates more expected excess loss.  This is okay though, as it can be argued that this is a more accurate number than using the hazard group approach.  Just be aware that more expected excess losses is not necessarily a bad thing, as it could lead to more accurate pricing decisions for a risk.</t>
  </si>
  <si>
    <r>
      <t>m</t>
    </r>
    <r>
      <rPr>
        <vertAlign val="subscript"/>
        <sz val="12"/>
        <color theme="1"/>
        <rFont val="Calibri"/>
        <family val="2"/>
        <scheme val="minor"/>
      </rPr>
      <t>it</t>
    </r>
  </si>
  <si>
    <r>
      <t>V</t>
    </r>
    <r>
      <rPr>
        <vertAlign val="subscript"/>
        <sz val="12"/>
        <color theme="1"/>
        <rFont val="Calibri"/>
        <family val="2"/>
        <scheme val="minor"/>
      </rPr>
      <t>it</t>
    </r>
  </si>
  <si>
    <r>
      <t>m</t>
    </r>
    <r>
      <rPr>
        <vertAlign val="subscript"/>
        <sz val="12"/>
        <color theme="1"/>
        <rFont val="Calibri"/>
        <family val="2"/>
        <scheme val="minor"/>
      </rPr>
      <t>it</t>
    </r>
    <r>
      <rPr>
        <sz val="12"/>
        <color theme="1"/>
        <rFont val="Calibri"/>
        <family val="2"/>
        <scheme val="minor"/>
      </rPr>
      <t>(V</t>
    </r>
    <r>
      <rPr>
        <vertAlign val="subscript"/>
        <sz val="12"/>
        <color theme="1"/>
        <rFont val="Calibri"/>
        <family val="2"/>
        <scheme val="minor"/>
      </rPr>
      <t>it</t>
    </r>
    <r>
      <rPr>
        <sz val="12"/>
        <color theme="1"/>
        <rFont val="Calibri"/>
        <family val="2"/>
        <scheme val="minor"/>
      </rPr>
      <t>-V</t>
    </r>
    <r>
      <rPr>
        <vertAlign val="subscript"/>
        <sz val="12"/>
        <color theme="1"/>
        <rFont val="Calibri"/>
        <family val="2"/>
        <scheme val="minor"/>
      </rPr>
      <t>i</t>
    </r>
    <r>
      <rPr>
        <sz val="12"/>
        <color theme="1"/>
        <rFont val="Calibri"/>
        <family val="2"/>
        <scheme val="minor"/>
      </rPr>
      <t>)</t>
    </r>
    <r>
      <rPr>
        <vertAlign val="superscript"/>
        <sz val="12"/>
        <color theme="1"/>
        <rFont val="Calibri"/>
        <family val="2"/>
        <scheme val="minor"/>
      </rPr>
      <t>2</t>
    </r>
  </si>
  <si>
    <r>
      <t>EPV</t>
    </r>
    <r>
      <rPr>
        <b/>
        <vertAlign val="subscript"/>
        <sz val="12"/>
        <color theme="1"/>
        <rFont val="Calibri"/>
        <family val="2"/>
        <scheme val="minor"/>
      </rPr>
      <t>V</t>
    </r>
    <r>
      <rPr>
        <b/>
        <sz val="12"/>
        <color theme="1"/>
        <rFont val="Calibri"/>
        <family val="2"/>
        <scheme val="minor"/>
      </rPr>
      <t xml:space="preserve"> =</t>
    </r>
  </si>
  <si>
    <r>
      <t>W</t>
    </r>
    <r>
      <rPr>
        <vertAlign val="subscript"/>
        <sz val="12"/>
        <color theme="1"/>
        <rFont val="Calibri"/>
        <family val="2"/>
        <scheme val="minor"/>
      </rPr>
      <t>it</t>
    </r>
  </si>
  <si>
    <r>
      <t>m</t>
    </r>
    <r>
      <rPr>
        <vertAlign val="subscript"/>
        <sz val="12"/>
        <color theme="1"/>
        <rFont val="Calibri"/>
        <family val="2"/>
        <scheme val="minor"/>
      </rPr>
      <t>it</t>
    </r>
    <r>
      <rPr>
        <sz val="12"/>
        <color theme="1"/>
        <rFont val="Calibri"/>
        <family val="2"/>
        <scheme val="minor"/>
      </rPr>
      <t>(W</t>
    </r>
    <r>
      <rPr>
        <vertAlign val="subscript"/>
        <sz val="12"/>
        <color theme="1"/>
        <rFont val="Calibri"/>
        <family val="2"/>
        <scheme val="minor"/>
      </rPr>
      <t>it</t>
    </r>
    <r>
      <rPr>
        <sz val="12"/>
        <color theme="1"/>
        <rFont val="Calibri"/>
        <family val="2"/>
        <scheme val="minor"/>
      </rPr>
      <t>-W</t>
    </r>
    <r>
      <rPr>
        <vertAlign val="subscript"/>
        <sz val="12"/>
        <color theme="1"/>
        <rFont val="Calibri"/>
        <family val="2"/>
        <scheme val="minor"/>
      </rPr>
      <t>i</t>
    </r>
    <r>
      <rPr>
        <sz val="12"/>
        <color theme="1"/>
        <rFont val="Calibri"/>
        <family val="2"/>
        <scheme val="minor"/>
      </rPr>
      <t>)</t>
    </r>
    <r>
      <rPr>
        <vertAlign val="superscript"/>
        <sz val="12"/>
        <color theme="1"/>
        <rFont val="Calibri"/>
        <family val="2"/>
        <scheme val="minor"/>
      </rPr>
      <t>2</t>
    </r>
  </si>
  <si>
    <r>
      <t>EPV</t>
    </r>
    <r>
      <rPr>
        <i/>
        <vertAlign val="subscript"/>
        <sz val="12"/>
        <color theme="1"/>
        <rFont val="Calibri"/>
        <family val="2"/>
        <scheme val="minor"/>
      </rPr>
      <t>W</t>
    </r>
    <r>
      <rPr>
        <i/>
        <sz val="12"/>
        <color theme="1"/>
        <rFont val="Calibri"/>
        <family val="2"/>
        <scheme val="minor"/>
      </rPr>
      <t xml:space="preserve"> =</t>
    </r>
  </si>
  <si>
    <r>
      <t>VHM</t>
    </r>
    <r>
      <rPr>
        <b/>
        <vertAlign val="subscript"/>
        <sz val="12"/>
        <color theme="1"/>
        <rFont val="Calibri"/>
        <family val="2"/>
        <scheme val="minor"/>
      </rPr>
      <t>W</t>
    </r>
    <r>
      <rPr>
        <b/>
        <sz val="12"/>
        <color theme="1"/>
        <rFont val="Calibri"/>
        <family val="2"/>
        <scheme val="minor"/>
      </rPr>
      <t xml:space="preserve"> =</t>
    </r>
  </si>
  <si>
    <t>These formulas were not tested in the days of pen and paper but are more doable given the spreadsheet format.  There are a lot of variables, so let's break down the formulas:</t>
  </si>
  <si>
    <t>&lt;-- for class 5, this is everything but the third term, since that is a function of X</t>
  </si>
  <si>
    <t xml:space="preserve">the number of claims per group should be around 41,620/5 = </t>
  </si>
  <si>
    <t>Each group should have a similar number of TT claims in each group. Looking at Even Years TT Claims,</t>
  </si>
  <si>
    <t>Part a</t>
  </si>
  <si>
    <t>Part b</t>
  </si>
  <si>
    <t>Using multi-dimensional credibility, find a range for X such that the ratio of permanent total injury to temporary total injury for class 5 is the greatest of all the classes.</t>
  </si>
  <si>
    <t>As far as an upper limit goes, it is reasonable to assume that it should be given less credibility than major injuries, since there are more claims in that injury type. This is in line with the optimal weights for PT for classes 1-4.</t>
  </si>
  <si>
    <t>Class Injury Weights (given)</t>
  </si>
  <si>
    <t>NCCI has provided the following injury type weights and Excess Loss Factors (ELF) on class X:</t>
  </si>
  <si>
    <t>RF Couret &amp; Venter - 1</t>
  </si>
  <si>
    <t>RF Couret &amp; Venter - 2</t>
  </si>
  <si>
    <t>RF Couret &amp; Venter - 3</t>
  </si>
  <si>
    <t>RF Couret &amp; Venter - 4</t>
  </si>
  <si>
    <t>Couret &amp; Venter - Estimated Frequency Relative to TT</t>
  </si>
  <si>
    <t>When estimating excess loss costs for a high deductible policy, fully explain the advantage of using multi-dimensional credibility to estimate the relative frequency of injury types for a class compared to using the hazard group relative frequencies.</t>
  </si>
  <si>
    <t>The optimal weights here would be calculated using the covariance matrix calculations shown in the paper and the "Multi-Dimensional Credibility" recipe. The numbers used here are assumed.</t>
  </si>
  <si>
    <t>Calculate the estimated ratio of Fatal (F) and Permanent Total (PT) claim frequency relative to Temporary Total (TT) claims for class 8.</t>
  </si>
  <si>
    <t>PT:TT Ratio</t>
  </si>
  <si>
    <t>F:TT Ratio</t>
  </si>
  <si>
    <t>Optimal Weights</t>
  </si>
  <si>
    <t>Ratio to  Estimate</t>
  </si>
  <si>
    <t>Using a multi-dimensional credibility approach, Class 8 has the following optimal credibility weights:</t>
  </si>
  <si>
    <t>Excess loss costs are driven by low-frequency, but high-severity injuries such as Fatal and Permanent Total injuries. Although classes are combined into hazard groups, there are still significant variation between classes within a hazard group. Additionally, the frequency of different serious injury types are correlated. A class with higher-than-average Major accidents is more likely to have higher-than-average Fatal and Permanent Total accidents.
By using multi-dimensional credibility weighting between the class experience and hazard group experience, we take advantage of the information of other injury types. This allows us to more accurately estimate the relative claim frequencies by injury type than using the hazard group averages.</t>
  </si>
  <si>
    <r>
      <t>w</t>
    </r>
    <r>
      <rPr>
        <vertAlign val="subscript"/>
        <sz val="12"/>
        <color theme="1"/>
        <rFont val="Calibri"/>
        <family val="2"/>
      </rPr>
      <t>8</t>
    </r>
    <r>
      <rPr>
        <vertAlign val="superscript"/>
        <sz val="12"/>
        <color theme="1"/>
        <rFont val="Calibri"/>
        <family val="2"/>
      </rPr>
      <t>pred</t>
    </r>
    <r>
      <rPr>
        <sz val="12"/>
        <color theme="1"/>
        <rFont val="Calibri"/>
        <family val="2"/>
      </rPr>
      <t xml:space="preserve"> = </t>
    </r>
  </si>
  <si>
    <r>
      <t>v</t>
    </r>
    <r>
      <rPr>
        <vertAlign val="subscript"/>
        <sz val="12"/>
        <color theme="1"/>
        <rFont val="Calibri"/>
        <family val="2"/>
      </rPr>
      <t>8</t>
    </r>
    <r>
      <rPr>
        <vertAlign val="superscript"/>
        <sz val="12"/>
        <color theme="1"/>
        <rFont val="Calibri"/>
        <family val="2"/>
      </rPr>
      <t>pred</t>
    </r>
    <r>
      <rPr>
        <sz val="12"/>
        <color theme="1"/>
        <rFont val="Calibri"/>
        <family val="2"/>
      </rPr>
      <t xml:space="preserve"> = </t>
    </r>
  </si>
  <si>
    <t>Estimated Ratio</t>
  </si>
  <si>
    <t>Class 8</t>
  </si>
  <si>
    <t>Claim Count by Injury Type</t>
  </si>
  <si>
    <t>Y</t>
  </si>
  <si>
    <t>W</t>
  </si>
  <si>
    <t>V</t>
  </si>
  <si>
    <t>Claim Frequency Relative to TT</t>
  </si>
  <si>
    <t>A workers compensation hazard group is comprised of ten classes and has the following claim counts by injury type (Fatal, Permanent Total, Major, Minor, and Temporary Total) for 2020-2023:</t>
  </si>
  <si>
    <t>RF Couret &amp; Venter - 5</t>
  </si>
  <si>
    <t>This problem is the same approach used in Couret &amp; Venter for estimating class injury-type relativities. 
Task A.7 in the content outline states: "Describe approaches to modeling with high-dimensional variables (e.g., vehicle make and model, workers compensation classes)."
This problem shows a different scenario in which multi-dimensional credibility could be used and it should help you to think through the major steps of how it would be implemented. 
The point value of an exam problem and the adverb "fully explain" should indicate how much detail to include in an answer. I don't think you'd need to answer a problem like this in quite this much detail.</t>
  </si>
  <si>
    <t>Fully explain how to estimate Bodily Injury frequency, relative to earned car years, for the Toyota Corrola make and model incorporating credibility.</t>
  </si>
  <si>
    <t xml:space="preserve">Claim counts for the three coverages (Bodily Injury, Property Damage, and Collision) are correlated. </t>
  </si>
  <si>
    <t>• Total Earned Car Years (exposure base)</t>
  </si>
  <si>
    <t>• Collision claim counts</t>
  </si>
  <si>
    <t>• Property Damage claim counts</t>
  </si>
  <si>
    <t>• Bodily Injury claim counts</t>
  </si>
  <si>
    <t>Dataset Columns</t>
  </si>
  <si>
    <t>• Year</t>
  </si>
  <si>
    <t>• Vehicle Make &amp; Model for the four-door sedan class</t>
  </si>
  <si>
    <t>Dataset Rows (Records)</t>
  </si>
  <si>
    <t>For Auto insurance, vehicle makes and models are grouped into similar classes (e.g. SUV or four-door sedan). For the four-door sedan class, a claims dataset has the following information for accident years 2020-2023:</t>
  </si>
  <si>
    <r>
      <t xml:space="preserve">This is a very similar scenario to the workers compensation one in the Couret &amp; Venter paper. 
We can use multi-dimensional credibility between the experience of the "Toyota Corrola" make/model (like a workers compensation class) and the the overall experience of the "four-door sedan" class (like a hazard group). This will result in a more accurate estimation of the Bodily Injury frequency compared to simply using the four-door sedan class average. 
Multi-dimensional credibility will further take advantage of the fact that the three coverages are correlated. 
Below is a high-level overview of how we can do this:
</t>
    </r>
    <r>
      <rPr>
        <b/>
        <sz val="12"/>
        <color theme="1"/>
        <rFont val="Calibri"/>
        <family val="2"/>
      </rPr>
      <t>1 - Divide all claim counts by the corresponding earned car years (similar to TT claims in Couret &amp; Venter) to get the following frequency variables:</t>
    </r>
    <r>
      <rPr>
        <sz val="12"/>
        <color theme="1"/>
        <rFont val="Calibri"/>
        <family val="2"/>
      </rPr>
      <t xml:space="preserve">
V = #BI Claims / #ECY
X = #PD Claims / #ECY
W = #Collision Claims / #ECY
v = unobserved Bodily Injury frequency that we want to estimate.
</t>
    </r>
    <r>
      <rPr>
        <b/>
        <sz val="12"/>
        <color theme="1"/>
        <rFont val="Calibri"/>
        <family val="2"/>
      </rPr>
      <t xml:space="preserve">2 - Set up the matrix equation and solve for the optimal weights (b, c, d) based on the number of Toyota Corrola earned car years in the data (m_i) and the covariances:
</t>
    </r>
    <r>
      <rPr>
        <sz val="12"/>
        <color theme="1"/>
        <rFont val="Calibri"/>
        <family val="2"/>
      </rPr>
      <t xml:space="preserve">
The diagonal elements of the covariance matrix are:
</t>
    </r>
    <r>
      <rPr>
        <b/>
        <sz val="12"/>
        <color theme="1"/>
        <rFont val="Calibri"/>
        <family val="2"/>
      </rPr>
      <t xml:space="preserve">
</t>
    </r>
    <r>
      <rPr>
        <sz val="12"/>
        <color theme="1"/>
        <rFont val="Calibri"/>
        <family val="2"/>
      </rPr>
      <t>EPV and VHM would be calculated for each coverage across the whole four-door sedan class.</t>
    </r>
    <r>
      <rPr>
        <b/>
        <sz val="12"/>
        <color theme="1"/>
        <rFont val="Calibri"/>
        <family val="2"/>
      </rPr>
      <t xml:space="preserve">
3 - Calculate the overall average frequencies for the four-door sedan class for each coverage (similar to the hazard group averages): E[V], E[W], and E[X]
4 - Calculate the multi-dimensional credibility-weighted Bodily Injury frequency for the Toyota Corrolla make and model:</t>
    </r>
    <r>
      <rPr>
        <sz val="12"/>
        <color theme="1"/>
        <rFont val="Calibri"/>
        <family val="2"/>
      </rPr>
      <t xml:space="preserve">
</t>
    </r>
  </si>
  <si>
    <t>Given the following information:</t>
  </si>
  <si>
    <t>RF Couret &amp; Venter - 6</t>
  </si>
  <si>
    <t>Couret &amp; Venter - Multi-Dimensional Credibility</t>
  </si>
  <si>
    <t>The credibility-weight (z) is calculated the same way as the optimal weights (b, c, d), except there's one variable so the covariance matrix equation simplifies to the standard Bühlmann credibility formula after a bit of algebra:</t>
  </si>
  <si>
    <t>Connecting Multi-Dimensional Credibility to Standard Bühlmann Credibility</t>
  </si>
  <si>
    <t>On the exam, you don't need to know the matrix algebra Excel functions, but it's not a bad idea to be familiar with them. I think calculating the weights is unlikely to show up on the exam, but it's useful to see how the whole method fits together.
See the "Couret &amp; Venter - Multi-Dimensional &amp; Standard Credibility" Excel workbook in the Couret &amp; Venter section of the course. It has the underlying data for this problem and you can see how EPV, VHM, and the covariances are calculated.</t>
  </si>
  <si>
    <t>This is simply the hazard group average and ignores the Class 2 experience:</t>
  </si>
  <si>
    <t>Part c</t>
  </si>
  <si>
    <t xml:space="preserve">z = </t>
  </si>
  <si>
    <r>
      <t>n = m</t>
    </r>
    <r>
      <rPr>
        <vertAlign val="subscript"/>
        <sz val="12"/>
        <color theme="1"/>
        <rFont val="Calibri"/>
        <family val="2"/>
      </rPr>
      <t>i</t>
    </r>
    <r>
      <rPr>
        <sz val="12"/>
        <color theme="1"/>
        <rFont val="Calibri"/>
        <family val="2"/>
      </rPr>
      <t xml:space="preserve"> = </t>
    </r>
  </si>
  <si>
    <t>z = n / (n + EPV/VHM)</t>
  </si>
  <si>
    <r>
      <t>To solve with Bühlmann credibility, we only look at the F:TT ratio (V) and ignore the other injury-types. The credibility-weight (z) is calculated the same way as the optimal weights (b, c, d), except there's one variable so the covariance matrix simplifies to Var (V</t>
    </r>
    <r>
      <rPr>
        <vertAlign val="subscript"/>
        <sz val="12"/>
        <color theme="1"/>
        <rFont val="Calibri"/>
        <family val="2"/>
      </rPr>
      <t>i</t>
    </r>
    <r>
      <rPr>
        <sz val="12"/>
        <color theme="1"/>
        <rFont val="Calibri"/>
        <family val="2"/>
      </rPr>
      <t>).</t>
    </r>
  </si>
  <si>
    <r>
      <t>X</t>
    </r>
    <r>
      <rPr>
        <vertAlign val="subscript"/>
        <sz val="12"/>
        <color theme="1"/>
        <rFont val="Calibri"/>
        <family val="2"/>
      </rPr>
      <t>c</t>
    </r>
    <r>
      <rPr>
        <sz val="12"/>
        <color theme="1"/>
        <rFont val="Calibri"/>
        <family val="2"/>
      </rPr>
      <t xml:space="preserve"> = </t>
    </r>
  </si>
  <si>
    <r>
      <t>W</t>
    </r>
    <r>
      <rPr>
        <vertAlign val="subscript"/>
        <sz val="12"/>
        <color theme="1"/>
        <rFont val="Calibri"/>
        <family val="2"/>
      </rPr>
      <t>c</t>
    </r>
    <r>
      <rPr>
        <sz val="12"/>
        <color theme="1"/>
        <rFont val="Calibri"/>
        <family val="2"/>
      </rPr>
      <t xml:space="preserve"> = </t>
    </r>
  </si>
  <si>
    <r>
      <t>V</t>
    </r>
    <r>
      <rPr>
        <vertAlign val="subscript"/>
        <sz val="12"/>
        <color theme="1"/>
        <rFont val="Calibri"/>
        <family val="2"/>
      </rPr>
      <t>c</t>
    </r>
    <r>
      <rPr>
        <sz val="12"/>
        <color theme="1"/>
        <rFont val="Calibri"/>
        <family val="2"/>
      </rPr>
      <t xml:space="preserve"> = </t>
    </r>
  </si>
  <si>
    <t>Calculate the estimated F:TT ratio, vi, using the Hazard Group average for Class 2.</t>
  </si>
  <si>
    <t>c.</t>
  </si>
  <si>
    <t>Calculate the estimated F:TT ratio, vi, using standard Bühlmann credibility for Class 2.</t>
  </si>
  <si>
    <r>
      <t>d</t>
    </r>
    <r>
      <rPr>
        <b/>
        <vertAlign val="subscript"/>
        <sz val="12"/>
        <color theme="1"/>
        <rFont val="Calibri"/>
        <family val="2"/>
      </rPr>
      <t>v</t>
    </r>
    <r>
      <rPr>
        <b/>
        <sz val="12"/>
        <color theme="1"/>
        <rFont val="Calibri"/>
        <family val="2"/>
      </rPr>
      <t xml:space="preserve"> = </t>
    </r>
  </si>
  <si>
    <r>
      <t>c</t>
    </r>
    <r>
      <rPr>
        <b/>
        <vertAlign val="subscript"/>
        <sz val="12"/>
        <color theme="1"/>
        <rFont val="Calibri"/>
        <family val="2"/>
      </rPr>
      <t>v</t>
    </r>
    <r>
      <rPr>
        <b/>
        <sz val="12"/>
        <color theme="1"/>
        <rFont val="Calibri"/>
        <family val="2"/>
      </rPr>
      <t xml:space="preserve"> = </t>
    </r>
  </si>
  <si>
    <t>Calculate the estimated F:TT ratio, vi, using multi-dimensional credibility for Class 2.</t>
  </si>
  <si>
    <r>
      <t>b</t>
    </r>
    <r>
      <rPr>
        <b/>
        <vertAlign val="subscript"/>
        <sz val="12"/>
        <color theme="1"/>
        <rFont val="Calibri"/>
        <family val="2"/>
      </rPr>
      <t>v</t>
    </r>
    <r>
      <rPr>
        <b/>
        <sz val="12"/>
        <color theme="1"/>
        <rFont val="Calibri"/>
        <family val="2"/>
      </rPr>
      <t xml:space="preserve"> = </t>
    </r>
  </si>
  <si>
    <t>Multiplicative Factors (X):</t>
  </si>
  <si>
    <t>Inverse Matrix of covariance matrix:</t>
  </si>
  <si>
    <t xml:space="preserve">Cov(W, X) = </t>
  </si>
  <si>
    <t>Solve system of linear equations with matrix algebra (see the corresponding Cookbook recipe):</t>
  </si>
  <si>
    <t xml:space="preserve">Cov(V, X) = </t>
  </si>
  <si>
    <t xml:space="preserve">Cov(V, W) = </t>
  </si>
  <si>
    <t>Solve the system of equations for the multiplicative factors.</t>
  </si>
  <si>
    <t>• Covariance across classes for Hazard Group B:</t>
  </si>
  <si>
    <r>
      <t>d</t>
    </r>
    <r>
      <rPr>
        <b/>
        <vertAlign val="subscript"/>
        <sz val="12"/>
        <color theme="1"/>
        <rFont val="Calibri"/>
        <family val="2"/>
      </rPr>
      <t>v</t>
    </r>
  </si>
  <si>
    <r>
      <t>c</t>
    </r>
    <r>
      <rPr>
        <b/>
        <vertAlign val="subscript"/>
        <sz val="12"/>
        <color theme="1"/>
        <rFont val="Calibri"/>
        <family val="2"/>
      </rPr>
      <t>v</t>
    </r>
  </si>
  <si>
    <t>EPV</t>
  </si>
  <si>
    <r>
      <t>b</t>
    </r>
    <r>
      <rPr>
        <b/>
        <vertAlign val="subscript"/>
        <sz val="12"/>
        <color theme="1"/>
        <rFont val="Calibri"/>
        <family val="2"/>
      </rPr>
      <t>v</t>
    </r>
  </si>
  <si>
    <t>VHM</t>
  </si>
  <si>
    <t>Measure</t>
  </si>
  <si>
    <t>Variance of Injury-Type Ratio Across HG B Classes</t>
  </si>
  <si>
    <t>x</t>
  </si>
  <si>
    <t>=</t>
  </si>
  <si>
    <r>
      <t>X</t>
    </r>
    <r>
      <rPr>
        <vertAlign val="subscript"/>
        <sz val="12"/>
        <color theme="1"/>
        <rFont val="Calibri"/>
        <family val="2"/>
      </rPr>
      <t xml:space="preserve">B </t>
    </r>
    <r>
      <rPr>
        <sz val="12"/>
        <color theme="1"/>
        <rFont val="Calibri"/>
        <family val="2"/>
      </rPr>
      <t xml:space="preserve">= </t>
    </r>
  </si>
  <si>
    <t>• Hazard Group B ratio Major:TT</t>
  </si>
  <si>
    <r>
      <t>W</t>
    </r>
    <r>
      <rPr>
        <vertAlign val="subscript"/>
        <sz val="12"/>
        <color theme="1"/>
        <rFont val="Calibri"/>
        <family val="2"/>
      </rPr>
      <t xml:space="preserve">B </t>
    </r>
    <r>
      <rPr>
        <sz val="12"/>
        <color theme="1"/>
        <rFont val="Calibri"/>
        <family val="2"/>
      </rPr>
      <t xml:space="preserve">= </t>
    </r>
  </si>
  <si>
    <t>• Hazard Group B ratio PT:TT</t>
  </si>
  <si>
    <t>Set up the matrix equation and solve for the optimal weights:</t>
  </si>
  <si>
    <r>
      <t>V</t>
    </r>
    <r>
      <rPr>
        <vertAlign val="subscript"/>
        <sz val="12"/>
        <color theme="1"/>
        <rFont val="Calibri"/>
        <family val="2"/>
      </rPr>
      <t xml:space="preserve">B </t>
    </r>
    <r>
      <rPr>
        <sz val="12"/>
        <color theme="1"/>
        <rFont val="Calibri"/>
        <family val="2"/>
      </rPr>
      <t xml:space="preserve">= </t>
    </r>
  </si>
  <si>
    <t xml:space="preserve">• Hazard Group B ratio F:TT </t>
  </si>
  <si>
    <r>
      <t>Var (X</t>
    </r>
    <r>
      <rPr>
        <vertAlign val="subscript"/>
        <sz val="12"/>
        <color theme="1"/>
        <rFont val="Calibri"/>
        <family val="2"/>
      </rPr>
      <t>i</t>
    </r>
    <r>
      <rPr>
        <sz val="12"/>
        <color theme="1"/>
        <rFont val="Calibri"/>
        <family val="2"/>
      </rPr>
      <t>) =</t>
    </r>
  </si>
  <si>
    <r>
      <t>Var (W</t>
    </r>
    <r>
      <rPr>
        <vertAlign val="subscript"/>
        <sz val="12"/>
        <color theme="1"/>
        <rFont val="Calibri"/>
        <family val="2"/>
      </rPr>
      <t>i</t>
    </r>
    <r>
      <rPr>
        <sz val="12"/>
        <color theme="1"/>
        <rFont val="Calibri"/>
        <family val="2"/>
      </rPr>
      <t>) =</t>
    </r>
  </si>
  <si>
    <r>
      <t>Var (V</t>
    </r>
    <r>
      <rPr>
        <vertAlign val="subscript"/>
        <sz val="12"/>
        <color theme="1"/>
        <rFont val="Calibri"/>
        <family val="2"/>
      </rPr>
      <t>i</t>
    </r>
    <r>
      <rPr>
        <sz val="12"/>
        <color theme="1"/>
        <rFont val="Calibri"/>
        <family val="2"/>
      </rPr>
      <t>) =</t>
    </r>
  </si>
  <si>
    <t>Claim Counts by Injury Type - Class 2</t>
  </si>
  <si>
    <r>
      <t>Calculate Var(V</t>
    </r>
    <r>
      <rPr>
        <vertAlign val="subscript"/>
        <sz val="12"/>
        <color theme="1"/>
        <rFont val="Calibri"/>
        <family val="2"/>
      </rPr>
      <t>i</t>
    </r>
    <r>
      <rPr>
        <sz val="12"/>
        <color theme="1"/>
        <rFont val="Calibri"/>
        <family val="2"/>
      </rPr>
      <t>), Var(W</t>
    </r>
    <r>
      <rPr>
        <vertAlign val="subscript"/>
        <sz val="12"/>
        <color theme="1"/>
        <rFont val="Calibri"/>
        <family val="2"/>
      </rPr>
      <t>i</t>
    </r>
    <r>
      <rPr>
        <sz val="12"/>
        <color theme="1"/>
        <rFont val="Calibri"/>
        <family val="2"/>
      </rPr>
      <t>), Var(X</t>
    </r>
    <r>
      <rPr>
        <vertAlign val="subscript"/>
        <sz val="12"/>
        <color theme="1"/>
        <rFont val="Calibri"/>
        <family val="2"/>
      </rPr>
      <t>i</t>
    </r>
    <r>
      <rPr>
        <sz val="12"/>
        <color theme="1"/>
        <rFont val="Calibri"/>
        <family val="2"/>
      </rPr>
      <t>) for the class that's being analyzed:</t>
    </r>
  </si>
  <si>
    <t>Given the following information for Class 2, which is part of Hazard Group B:</t>
  </si>
  <si>
    <t>RF Couret &amp; Venter - 7</t>
  </si>
  <si>
    <t>Expected loss in excess of $500,000 = (Standard Premium) * ELF</t>
  </si>
  <si>
    <t>The excess loss factors (ELFs) are the excess loss layer (above 500k here) divided by the standard premium, so we multiply the ELF by the standard premium to calculate the expected excess loss.</t>
  </si>
  <si>
    <t>Overview</t>
  </si>
  <si>
    <t>www.RisingFellow.com</t>
  </si>
  <si>
    <t>Original Practice Problems</t>
  </si>
  <si>
    <t>The first group of problems are original practice problems. They're written to be similar to the type of questions you might see on the exam and to help you better understand the material.
For each problem you'll see:
• An original practice problem
• A detailed solution
• Discussion section that goes more in depth 
• Cross-reference with the corresponding Exam 8 Cookbook recipe (where appropriate)</t>
  </si>
  <si>
    <t>Past CAS Problems</t>
  </si>
  <si>
    <r>
      <t xml:space="preserve">The past CAS problems include the questions from the 2013-2019 released exams for the paper that are on syllabus.
For the problems you'll see:
• Past CAS question in Excel format
• A detailed solution
• A Discussion section to help explain the solution (where appropriate)
• Cross-reference with the corresponding Exam 8 Cookbook recipe (where appropriate)
</t>
    </r>
    <r>
      <rPr>
        <b/>
        <sz val="12"/>
        <color theme="1"/>
        <rFont val="Calibri"/>
        <family val="2"/>
      </rPr>
      <t>Note:</t>
    </r>
    <r>
      <rPr>
        <sz val="12"/>
        <color theme="1"/>
        <rFont val="Calibri"/>
        <family val="2"/>
      </rPr>
      <t xml:space="preserve"> 
These questions are solely owned by the CAS. They are included in the online course for student convenience.</t>
    </r>
  </si>
  <si>
    <t>Examiners' Reports Split by Problem</t>
  </si>
  <si>
    <t>In the "Extra Resources" section of the course, you'll see all the official CAS Examiners' Reports split them out by problem so they're easier to use when studying.
The PDFs are:
• Split by problem with a PDF for each problem with its solution and Examiners' Report
• Searchable if you want to find which problems test a specific concept
We posted them as a resource to help you study, especially when you want to cross-reference a problem with the official CAS Examiners' Report.</t>
  </si>
  <si>
    <t>If You Get Stuck Or Have Questions</t>
  </si>
  <si>
    <t xml:space="preserve">If you have a question on one of the problems, make sure to:
1 - Check the Discussion sections at the end of most problems first which may help you out.
2 - Cross reference the corresponding section in the Cookbook, Study Guide, AND Source paper. This will help you more thoroughly understand the concepts and will likely answer your question.
3 - Search in the course forum to see if someone else has had a similar question.
If you're still stuck, please ask your question in the course forum and your instructor or a fellow student will be able to help you out!
</t>
  </si>
  <si>
    <t>Couret &amp; Venter: Quintiles Test</t>
  </si>
  <si>
    <t xml:space="preserve">When describing the Chi-squared test, make sure to clearly state the null hypothesis, acceptance criteria, and an interpretation of the results of the test. The Examiner's Report noted that many candidates lost credit in Part b. for not clearly stating the acceptance criteria. </t>
  </si>
  <si>
    <t>Calculate the Chi-squared test statistic between the actual value and expected, or mean, value. If the test statistic &gt; critical value, reject the null hypothesis that parameters are not changing over time, and conclude that parameters have changed.</t>
  </si>
  <si>
    <t>workplaces. Propose a way for the actuary to test this theory.</t>
  </si>
  <si>
    <t>Other acceptable answer:</t>
  </si>
  <si>
    <t>frequencies of fatal claims between 2002 and 2012 due to improved safety in his clients'</t>
  </si>
  <si>
    <t>Suppose the actuary suspects that there may be an intrinsic downward trend in</t>
  </si>
  <si>
    <t>0.5 point</t>
  </si>
  <si>
    <t>d.</t>
  </si>
  <si>
    <t xml:space="preserve">Use a correlation test to estimate the average correlation between time periods with different lags. If the average correlation decreases as lag increases, the parameters are shifting.
</t>
  </si>
  <si>
    <t>Discuss what the actuary's predicted results imply about his credibility procedure.</t>
  </si>
  <si>
    <t>Part d.</t>
  </si>
  <si>
    <t>use in the classification analysis.</t>
  </si>
  <si>
    <t>Justify an appropriate holdout sample from the available frequency data for the actuary to</t>
  </si>
  <si>
    <t>Briefly describe the purpose of a holdout sample.</t>
  </si>
  <si>
    <t>0.25 point</t>
  </si>
  <si>
    <t>The credibility procedure produces the lowest SSE, and best prediction, for Hazard Groups A and C. The raw data provides the best prediction for Hazard Group B.</t>
  </si>
  <si>
    <t>C</t>
  </si>
  <si>
    <t>Part c.</t>
  </si>
  <si>
    <t>credibility procedure</t>
  </si>
  <si>
    <t>holdout sample</t>
  </si>
  <si>
    <t>Group</t>
  </si>
  <si>
    <t>Prediction based on</t>
  </si>
  <si>
    <t>raw data less</t>
  </si>
  <si>
    <t>Hazard</t>
  </si>
  <si>
    <t>Use even years as a holdout and fit the model to odd years. This way any emerging trends in the data will be present in both datasets.</t>
  </si>
  <si>
    <t>Sum of Squared Prediction Errors - Fatal Claims</t>
  </si>
  <si>
    <t>Part b.</t>
  </si>
  <si>
    <t>results:</t>
  </si>
  <si>
    <t>After developing and testing a multivariate credibility procedure, the actuary finds the following</t>
  </si>
  <si>
    <t>The holdout sample allows the model to be tested on real data that wasn't used for fitting the model. This gives an estimate of its predictive power.</t>
  </si>
  <si>
    <t>to frequency data from years 2002-2012 for fatal claims, and believes it to have low credibility.</t>
  </si>
  <si>
    <t>An actuary is creating a workers compensation classification rating plan. The actuary has access</t>
  </si>
  <si>
    <t>Part a.</t>
  </si>
  <si>
    <t>Points:</t>
  </si>
  <si>
    <t>Solution -&gt;</t>
  </si>
  <si>
    <t>Q #3</t>
  </si>
  <si>
    <t>Exam 8</t>
  </si>
  <si>
    <t>Fall 2013</t>
  </si>
  <si>
    <t>Source:</t>
  </si>
  <si>
    <t>We can't evaluate the credibility using the SSEs alone, which is what many candidates on the exam tried to do. It is a good sign that the holdout relativity is increasing, and that the SSE is low, and these lead us to the answer in part b., but calculating the Prediction to Holdout ratio was the key to getting full credit on part a. of this problem.</t>
  </si>
  <si>
    <t>determine state relativities.</t>
  </si>
  <si>
    <t>Discuss whether the new method or the countrywide average should be used to</t>
  </si>
  <si>
    <t>The new method should be used because it has the lowest SSE.</t>
  </si>
  <si>
    <t>state relativities.</t>
  </si>
  <si>
    <t>Describe whether this new method overstates or understates the credibility of the</t>
  </si>
  <si>
    <t>0.75 point</t>
  </si>
  <si>
    <t>Sum of Squared Errors</t>
  </si>
  <si>
    <r>
      <t xml:space="preserve">So, we conclude that credibility is </t>
    </r>
    <r>
      <rPr>
        <b/>
        <i/>
        <u/>
        <sz val="12"/>
        <color theme="1"/>
        <rFont val="Calibri"/>
        <family val="2"/>
        <scheme val="minor"/>
      </rPr>
      <t xml:space="preserve">understated </t>
    </r>
    <r>
      <rPr>
        <sz val="12"/>
        <color theme="1"/>
        <rFont val="Calibri"/>
        <family val="2"/>
        <scheme val="minor"/>
      </rPr>
      <t>in the new credibility procedure.</t>
    </r>
  </si>
  <si>
    <t>Mean</t>
  </si>
  <si>
    <t>There is a decreasing pattern in the prediction/holdout ratio. At the lowest predictions, the predictions are too high. At the highest predictions, the predictions are too low. This means that too little credibility is being given to the actual state experience.</t>
  </si>
  <si>
    <t>Procedure</t>
  </si>
  <si>
    <t>Data</t>
  </si>
  <si>
    <t>Average</t>
  </si>
  <si>
    <t>Relativity</t>
  </si>
  <si>
    <t>Credibility</t>
  </si>
  <si>
    <t>Raw Test</t>
  </si>
  <si>
    <t>Countrywide</t>
  </si>
  <si>
    <t>Holdout</t>
  </si>
  <si>
    <t>on New</t>
  </si>
  <si>
    <t>Based on</t>
  </si>
  <si>
    <t xml:space="preserve"> Based</t>
  </si>
  <si>
    <t>Prediction</t>
  </si>
  <si>
    <t>Prediction / Holdout</t>
  </si>
  <si>
    <t>data.</t>
  </si>
  <si>
    <t>Holdout. Test data was used to predict the credibility-adjusted relativities of the holdout</t>
  </si>
  <si>
    <t>has been prepared. The actuary has split the data into two distinct partitions: Test and</t>
  </si>
  <si>
    <t>What we are looking for is whether the new credibility procedure is erroring in a predictable way when predicting the holdout relativity. Let's compare the two of them with a ratio for each quintile.</t>
  </si>
  <si>
    <t>relativities by state. In order to test the validity of the method, the following quintile test</t>
  </si>
  <si>
    <t>An actuary has devised a new method to assign credibility to observations of severity</t>
  </si>
  <si>
    <t>Q #1</t>
  </si>
  <si>
    <t>Fall 2014</t>
  </si>
  <si>
    <t>Couret &amp; Venter: Multi-Dimensional Credibility</t>
  </si>
  <si>
    <t xml:space="preserve">In Parts ii. and iii. of this question, the CAS gave credit for solutions that selected either method, as long as the answer justified the choice. The multi-dimensional credibility procedure considers fewer risks, decreasing stability and credibility, but increases credibility and stability by including additional claim types. </t>
  </si>
  <si>
    <t>The multi-dimensional method will decrease predictive stability because it uses fewer risks than the full hazard group. It will be more responsive to changes in classes that are not picked up by the full hazard group.</t>
  </si>
  <si>
    <t>Or</t>
  </si>
  <si>
    <t xml:space="preserve">The multi-dimensional method will have increased predictive stability because it incorporates information about different claim types. This will make it less responsive to the volatile frequency of a single claim type compared to the hazard group method. </t>
  </si>
  <si>
    <t>Part iii.</t>
  </si>
  <si>
    <t>iii. Predictive Stability</t>
  </si>
  <si>
    <t xml:space="preserve">Dividing a hazard group into classes will reduce the number of risks and decrease the credibility. At the same time, the multi-dimensional credibility technique incorporates information about other claim types, increasing credibility. It is not possible to tell for certain whether credibility will increase or not without further information. </t>
  </si>
  <si>
    <t>ii. Credibility</t>
  </si>
  <si>
    <t>i. Homogeneity</t>
  </si>
  <si>
    <t>Part ii.</t>
  </si>
  <si>
    <t>technique is an improvement over estimating excess ratios by hazard group:</t>
  </si>
  <si>
    <t>According to each of the three statistical considerations listed below, explain whether this</t>
  </si>
  <si>
    <t>Classes are a subset of hazard groups. Dividing the hazard groups into classes for the multi-dimensional credibility technique will group more similar risks, and have higher homogeneity compared to the full hazard group.</t>
  </si>
  <si>
    <t>insurance is to use a multi-dimensional credibility technique.</t>
  </si>
  <si>
    <t>One approach for estimating excess ratios by individual class in workers compensation</t>
  </si>
  <si>
    <t>Part i.</t>
  </si>
  <si>
    <t>Q #4</t>
  </si>
  <si>
    <t>Couret &amp; Venter: Estimated Freq. Relativities</t>
  </si>
  <si>
    <t>We have used an array formula to calculate the sum across injury types of weight * (class frequency - hg frequency)
With only 2 injury types, it's probably a wash on whether this saves time over summing each component separately.</t>
  </si>
  <si>
    <t>The individual class sum of squared errors test responds to noise and shows volatility. Grouping into quintiles allows for a more credible evaluation of results.</t>
  </si>
  <si>
    <t>briefly describe why the quintiles test is a better way to evaluate the actuary's work</t>
  </si>
  <si>
    <t>Briefly describe one shortcoming of the individual class sum of squared errors test and</t>
  </si>
  <si>
    <t>1. Sort classes by ascending predicted ratio and assign into quintiles with a similar number of TT claims. 
2. For each quintile, calculate the average injury-type:TT ratio for the holdout data, the raw test data, and the credibility-weighted prediction. Also, calculate the holdout/test injury-type:TT ratios for the Hazard Group as a whole. 
3. For each quintile, calculate the relativities of the average injury-type:TT ratio divided by the average injury-type:TT ratio for all quintiles combined (the Hazard Group ratio). 
4. Calculate the SSE for each of the predictions against the holdout data relativities. Choose the method with the lowest SSE.</t>
  </si>
  <si>
    <t>Fully describe the steps involved in performing a quintile test to evaluate the actuary's work.</t>
  </si>
  <si>
    <t>1 point</t>
  </si>
  <si>
    <t>multi-dimensional credibility method.</t>
  </si>
  <si>
    <t>Determine the ratio of permanent total injury to temporary total injury for Class 2 using a</t>
  </si>
  <si>
    <r>
      <t>E(</t>
    </r>
    <r>
      <rPr>
        <i/>
        <sz val="12"/>
        <color theme="1"/>
        <rFont val="Calibri"/>
        <family val="2"/>
      </rPr>
      <t>w</t>
    </r>
    <r>
      <rPr>
        <i/>
        <vertAlign val="subscript"/>
        <sz val="12"/>
        <color theme="1"/>
        <rFont val="Calibri"/>
        <family val="2"/>
      </rPr>
      <t>2</t>
    </r>
    <r>
      <rPr>
        <sz val="12"/>
        <color theme="1"/>
        <rFont val="Calibri"/>
        <family val="2"/>
      </rPr>
      <t>) =</t>
    </r>
  </si>
  <si>
    <r>
      <rPr>
        <i/>
        <sz val="12"/>
        <color theme="1"/>
        <rFont val="Calibri"/>
        <family val="2"/>
      </rPr>
      <t>c</t>
    </r>
    <r>
      <rPr>
        <i/>
        <vertAlign val="subscript"/>
        <sz val="12"/>
        <color theme="1"/>
        <rFont val="Calibri"/>
        <family val="2"/>
      </rPr>
      <t>w</t>
    </r>
  </si>
  <si>
    <r>
      <rPr>
        <i/>
        <sz val="12"/>
        <color theme="1"/>
        <rFont val="Calibri"/>
        <family val="2"/>
      </rPr>
      <t>b</t>
    </r>
    <r>
      <rPr>
        <i/>
        <vertAlign val="subscript"/>
        <sz val="12"/>
        <color theme="1"/>
        <rFont val="Calibri"/>
        <family val="2"/>
      </rPr>
      <t>w</t>
    </r>
  </si>
  <si>
    <t>Permanent</t>
  </si>
  <si>
    <r>
      <t>Here, we are concerned with</t>
    </r>
    <r>
      <rPr>
        <i/>
        <sz val="12"/>
        <color theme="1"/>
        <rFont val="Calibri"/>
        <family val="2"/>
      </rPr>
      <t xml:space="preserve"> w</t>
    </r>
    <r>
      <rPr>
        <i/>
        <vertAlign val="subscript"/>
        <sz val="12"/>
        <color theme="1"/>
        <rFont val="Calibri"/>
        <family val="2"/>
      </rPr>
      <t>2</t>
    </r>
    <r>
      <rPr>
        <sz val="12"/>
        <color theme="1"/>
        <rFont val="Calibri"/>
        <family val="2"/>
      </rPr>
      <t xml:space="preserve">, the PT injury type. </t>
    </r>
    <r>
      <rPr>
        <i/>
        <sz val="12"/>
        <color theme="1"/>
        <rFont val="Calibri"/>
        <family val="2"/>
      </rPr>
      <t>b</t>
    </r>
    <r>
      <rPr>
        <i/>
        <vertAlign val="subscript"/>
        <sz val="12"/>
        <color theme="1"/>
        <rFont val="Calibri"/>
        <family val="2"/>
      </rPr>
      <t>w</t>
    </r>
    <r>
      <rPr>
        <sz val="12"/>
        <color theme="1"/>
        <rFont val="Calibri"/>
        <family val="2"/>
      </rPr>
      <t xml:space="preserve"> and </t>
    </r>
    <r>
      <rPr>
        <i/>
        <sz val="12"/>
        <color theme="1"/>
        <rFont val="Calibri"/>
        <family val="2"/>
      </rPr>
      <t>c</t>
    </r>
    <r>
      <rPr>
        <i/>
        <vertAlign val="subscript"/>
        <sz val="12"/>
        <color theme="1"/>
        <rFont val="Calibri"/>
        <family val="2"/>
      </rPr>
      <t>w</t>
    </r>
    <r>
      <rPr>
        <sz val="12"/>
        <color theme="1"/>
        <rFont val="Calibri"/>
        <family val="2"/>
      </rPr>
      <t xml:space="preserve"> are given in the problem.</t>
    </r>
  </si>
  <si>
    <t>Optimal Weights for Estimation of Permanent Total Injury Ratio</t>
  </si>
  <si>
    <t xml:space="preserve">Recall the formula for the multi-dimensional credibility method. </t>
  </si>
  <si>
    <t>Class 2</t>
  </si>
  <si>
    <t>Class 1</t>
  </si>
  <si>
    <t>HG</t>
  </si>
  <si>
    <t>Total (TT)</t>
  </si>
  <si>
    <t>Total (PT)</t>
  </si>
  <si>
    <t>Fatal (F)</t>
  </si>
  <si>
    <t>Temporary</t>
  </si>
  <si>
    <t>Even Year 2</t>
  </si>
  <si>
    <t>Even Year 1</t>
  </si>
  <si>
    <t>Claim Count by Injury Type for Hazard Ground X</t>
  </si>
  <si>
    <t>Calculate the frequency relativity for each injury type as a ratio to TT claims.</t>
  </si>
  <si>
    <t>• Holdout sample of odd years was used as a proxy of the true mean.</t>
  </si>
  <si>
    <t>• Premium information was not available.</t>
  </si>
  <si>
    <t>• There were no major or minor permanent partial losses.</t>
  </si>
  <si>
    <t>• There were 2 classes in Hazard Group X.</t>
  </si>
  <si>
    <t>Given the following:</t>
  </si>
  <si>
    <t>First, combine both years of experience from the table. We are only concerned with Class 2 and the Total HG.</t>
  </si>
  <si>
    <t>credibility method.</t>
  </si>
  <si>
    <t>An actuary estimated the loss cost for workers compensation insurance using a multi-dimensional</t>
  </si>
  <si>
    <t>Q #5</t>
  </si>
  <si>
    <t>Fall 2015</t>
  </si>
  <si>
    <t>the multi-dimensional credibility estimate.</t>
  </si>
  <si>
    <t>Fully explain why the single-dimensional credibility estimate in part a. above is lower than</t>
  </si>
  <si>
    <t>procedures.</t>
  </si>
  <si>
    <t>Calculate the mean frequency estimate of Severe storms for each of the two credibility</t>
  </si>
  <si>
    <t>Single-dimensional credibility factor</t>
  </si>
  <si>
    <t>0.20</t>
  </si>
  <si>
    <t>Severe</t>
  </si>
  <si>
    <t xml:space="preserve">Keep an eye out on the exam for terms like "Fully explain" vs "Briefly explain", and the point values assigned to the part. When the question asks for a full explanation, you should give a multi-sentence in-depth response that addresses multiple aspects of the question. </t>
  </si>
  <si>
    <t>0.12</t>
  </si>
  <si>
    <t>Strong</t>
  </si>
  <si>
    <t>0.05</t>
  </si>
  <si>
    <t>Moderate</t>
  </si>
  <si>
    <t>not provided</t>
  </si>
  <si>
    <t>Intercept</t>
  </si>
  <si>
    <t>Frequency</t>
  </si>
  <si>
    <t>Coefficient</t>
  </si>
  <si>
    <t>Storm Type</t>
  </si>
  <si>
    <t>Zone Mean</t>
  </si>
  <si>
    <t>Sector</t>
  </si>
  <si>
    <t>Storm</t>
  </si>
  <si>
    <t>The sector's frequency for severe storms is lower than that of the entire storm zone. But, for other storm types, the sector's frequency is higher. Since the other storm types are correlated with severe storms, including them in the credibility procedure increases the mean frequency estimate for the severe storm zone.</t>
  </si>
  <si>
    <t>storms are given in the table below.</t>
  </si>
  <si>
    <t>The multi-dimensional credibility results for a particular sector in Storm Zone C for Severe</t>
  </si>
  <si>
    <t>1.5 points</t>
  </si>
  <si>
    <t>is a single-dimensional credibility procedure (utilizing only a single storm type).</t>
  </si>
  <si>
    <t xml:space="preserve">Mean frequency estimate = </t>
  </si>
  <si>
    <t>frequencies in each sector. The first is a multi-dimensional credibility procedure and the second</t>
  </si>
  <si>
    <t>The insurer performs two credibility procedures to produce estimates of the respective storm</t>
  </si>
  <si>
    <t>Single-dimensional Credibility</t>
  </si>
  <si>
    <t xml:space="preserve">        o There are three storm types defined as Moderate, Strong, and Severe storms.</t>
  </si>
  <si>
    <t>Mean frequency estimate =</t>
  </si>
  <si>
    <t xml:space="preserve">   number of storms per year.</t>
  </si>
  <si>
    <t>• For each geographical sector and storm type, calculate the observed storm frequency as</t>
  </si>
  <si>
    <t>• Divide each Storm Zone into numerous geographical sectors.</t>
  </si>
  <si>
    <t>Multi-dimensional Credibility</t>
  </si>
  <si>
    <t>insurer refines their rating plan using the following approach:</t>
  </si>
  <si>
    <t>An insurer uses five geographical Storm Zones (A, B, C, D, and E) in their rating plan. The</t>
  </si>
  <si>
    <t>Fall 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</si>
</sst>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6" formatCode="&quot;$&quot;#,##0_);[Red]\(&quot;$&quot;#,##0\)"/>
    <numFmt numFmtId="44" formatCode="_(&quot;$&quot;* #,##0.00_);_(&quot;$&quot;* \(#,##0.00\);_(&quot;$&quot;* &quot;-&quot;??_);_(@_)"/>
    <numFmt numFmtId="43" formatCode="_(* #,##0.00_);_(* \(#,##0.00\);_(* &quot;-&quot;??_);_(@_)"/>
    <numFmt numFmtId="164" formatCode="0.000"/>
    <numFmt numFmtId="165" formatCode="0.0"/>
    <numFmt numFmtId="166" formatCode="0.000000"/>
    <numFmt numFmtId="167" formatCode="0.00000"/>
    <numFmt numFmtId="168" formatCode="0.0000"/>
    <numFmt numFmtId="169" formatCode="0.0%"/>
    <numFmt numFmtId="170" formatCode="_(&quot;$&quot;* #,##0_);_(&quot;$&quot;* \(#,##0\);_(&quot;$&quot;* &quot;-&quot;??_);_(@_)"/>
    <numFmt numFmtId="171" formatCode="0.0000000"/>
    <numFmt numFmtId="172" formatCode="_(* #,##0_);_(* \(#,##0\);_(* &quot;-&quot;??_);_(@_)"/>
    <numFmt numFmtId="173" formatCode="_(* #,##0.000_);_(* \(#,##0.000\);_(* &quot;-&quot;??_);_(@_)"/>
    <numFmt numFmtId="174" formatCode="_(* #,##0.000000_);_(* \(#,##0.000000\);_(* &quot;-&quot;??_);_(@_)"/>
  </numFmts>
  <fonts count="40" x14ac:knownFonts="1">
    <font>
      <sz val="12"/>
      <color theme="1"/>
      <name val="Calibri"/>
      <family val="2"/>
      <scheme val="minor"/>
    </font>
    <font>
      <sz val="12"/>
      <color theme="1"/>
      <name val="Calibri"/>
      <family val="2"/>
    </font>
    <font>
      <sz val="12"/>
      <color theme="1"/>
      <name val="Calibri"/>
      <family val="2"/>
    </font>
    <font>
      <sz val="12"/>
      <color theme="1"/>
      <name val="Calibri"/>
      <family val="2"/>
    </font>
    <font>
      <sz val="12"/>
      <color theme="1"/>
      <name val="Calibri"/>
      <family val="2"/>
    </font>
    <font>
      <sz val="12"/>
      <color theme="1"/>
      <name val="Calibri"/>
      <family val="2"/>
    </font>
    <font>
      <sz val="12"/>
      <color theme="1"/>
      <name val="Calibri"/>
      <family val="2"/>
    </font>
    <font>
      <sz val="11"/>
      <color theme="1"/>
      <name val="Calibri"/>
      <family val="2"/>
      <scheme val="minor"/>
    </font>
    <font>
      <sz val="12"/>
      <color theme="1"/>
      <name val="Calibri"/>
      <family val="2"/>
      <scheme val="minor"/>
    </font>
    <font>
      <b/>
      <sz val="12"/>
      <color theme="1"/>
      <name val="Calibri"/>
      <family val="2"/>
      <scheme val="minor"/>
    </font>
    <font>
      <b/>
      <sz val="14"/>
      <color theme="1"/>
      <name val="Calibri"/>
      <family val="2"/>
    </font>
    <font>
      <sz val="12"/>
      <color theme="1"/>
      <name val="Calibri"/>
      <family val="2"/>
    </font>
    <font>
      <sz val="12"/>
      <color theme="1"/>
      <name val="Arial"/>
      <family val="2"/>
    </font>
    <font>
      <i/>
      <sz val="12"/>
      <color theme="1"/>
      <name val="Calibri"/>
      <family val="2"/>
      <scheme val="minor"/>
    </font>
    <font>
      <b/>
      <sz val="12"/>
      <color theme="1"/>
      <name val="Calibri"/>
      <family val="2"/>
    </font>
    <font>
      <b/>
      <sz val="14"/>
      <color theme="1"/>
      <name val="Calibri"/>
      <family val="2"/>
      <scheme val="minor"/>
    </font>
    <font>
      <sz val="12"/>
      <color theme="1"/>
      <name val="Calibri"/>
      <family val="2"/>
      <scheme val="minor"/>
    </font>
    <font>
      <sz val="8"/>
      <name val="Calibri"/>
      <family val="2"/>
      <scheme val="minor"/>
    </font>
    <font>
      <sz val="10"/>
      <color rgb="FF000000"/>
      <name val="Tahoma"/>
      <family val="2"/>
    </font>
    <font>
      <b/>
      <sz val="10"/>
      <color rgb="FF000000"/>
      <name val="Tahoma"/>
      <family val="2"/>
    </font>
    <font>
      <vertAlign val="subscript"/>
      <sz val="12"/>
      <color theme="1"/>
      <name val="Calibri"/>
      <family val="2"/>
      <scheme val="minor"/>
    </font>
    <font>
      <u/>
      <sz val="12"/>
      <color theme="1"/>
      <name val="Calibri"/>
      <family val="2"/>
      <scheme val="minor"/>
    </font>
    <font>
      <vertAlign val="superscript"/>
      <sz val="12"/>
      <color theme="1"/>
      <name val="Calibri"/>
      <family val="2"/>
      <scheme val="minor"/>
    </font>
    <font>
      <b/>
      <vertAlign val="subscript"/>
      <sz val="12"/>
      <color theme="1"/>
      <name val="Calibri"/>
      <family val="2"/>
      <scheme val="minor"/>
    </font>
    <font>
      <b/>
      <u/>
      <sz val="12"/>
      <color theme="1"/>
      <name val="Calibri"/>
      <family val="2"/>
      <scheme val="minor"/>
    </font>
    <font>
      <i/>
      <vertAlign val="subscript"/>
      <sz val="12"/>
      <color theme="1"/>
      <name val="Calibri"/>
      <family val="2"/>
      <scheme val="minor"/>
    </font>
    <font>
      <b/>
      <sz val="14"/>
      <color indexed="8"/>
      <name val="Calibri"/>
      <family val="2"/>
      <scheme val="minor"/>
    </font>
    <font>
      <sz val="12"/>
      <color rgb="FFFF0000"/>
      <name val="Calibri"/>
      <family val="2"/>
    </font>
    <font>
      <sz val="11"/>
      <color theme="1"/>
      <name val="Calibri"/>
      <family val="2"/>
    </font>
    <font>
      <b/>
      <u/>
      <sz val="12"/>
      <color theme="1"/>
      <name val="Calibri"/>
      <family val="2"/>
    </font>
    <font>
      <vertAlign val="subscript"/>
      <sz val="12"/>
      <color theme="1"/>
      <name val="Calibri"/>
      <family val="2"/>
    </font>
    <font>
      <vertAlign val="superscript"/>
      <sz val="12"/>
      <color theme="1"/>
      <name val="Calibri"/>
      <family val="2"/>
    </font>
    <font>
      <u/>
      <sz val="12"/>
      <color theme="1"/>
      <name val="Calibri"/>
      <family val="2"/>
    </font>
    <font>
      <u/>
      <sz val="14"/>
      <color theme="1"/>
      <name val="Calibri"/>
      <family val="2"/>
    </font>
    <font>
      <b/>
      <vertAlign val="subscript"/>
      <sz val="12"/>
      <color theme="1"/>
      <name val="Calibri"/>
      <family val="2"/>
    </font>
    <font>
      <u/>
      <sz val="12"/>
      <color theme="10"/>
      <name val="Calibri"/>
      <family val="2"/>
    </font>
    <font>
      <b/>
      <sz val="16"/>
      <color theme="1"/>
      <name val="Calibri"/>
      <family val="2"/>
    </font>
    <font>
      <b/>
      <i/>
      <u/>
      <sz val="12"/>
      <color theme="1"/>
      <name val="Calibri"/>
      <family val="2"/>
      <scheme val="minor"/>
    </font>
    <font>
      <i/>
      <sz val="12"/>
      <color theme="1"/>
      <name val="Calibri"/>
      <family val="2"/>
    </font>
    <font>
      <i/>
      <vertAlign val="subscript"/>
      <sz val="12"/>
      <color theme="1"/>
      <name val="Calibri"/>
      <family val="2"/>
    </font>
  </fonts>
  <fills count="5">
    <fill>
      <patternFill patternType="none"/>
    </fill>
    <fill>
      <patternFill patternType="gray125"/>
    </fill>
    <fill>
      <patternFill patternType="solid">
        <fgColor theme="0" tint="-4.9989318521683403E-2"/>
        <bgColor indexed="64"/>
      </patternFill>
    </fill>
    <fill>
      <patternFill patternType="solid">
        <fgColor theme="8" tint="0.59999389629810485"/>
        <bgColor indexed="64"/>
      </patternFill>
    </fill>
    <fill>
      <patternFill patternType="solid">
        <fgColor theme="0" tint="-4.9989318521683403E-2"/>
        <bgColor theme="9" tint="0.79998168889431442"/>
      </patternFill>
    </fill>
  </fills>
  <borders count="38">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thin">
        <color indexed="64"/>
      </right>
      <top/>
      <bottom/>
      <diagonal/>
    </border>
    <border>
      <left/>
      <right style="thin">
        <color indexed="64"/>
      </right>
      <top/>
      <bottom style="thin">
        <color indexed="64"/>
      </bottom>
      <diagonal/>
    </border>
    <border>
      <left/>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dashed">
        <color indexed="64"/>
      </bottom>
      <diagonal/>
    </border>
    <border>
      <left/>
      <right style="thin">
        <color indexed="64"/>
      </right>
      <top/>
      <bottom style="dashed">
        <color indexed="64"/>
      </bottom>
      <diagonal/>
    </border>
    <border>
      <left/>
      <right style="dashed">
        <color indexed="64"/>
      </right>
      <top style="dashed">
        <color indexed="64"/>
      </top>
      <bottom/>
      <diagonal/>
    </border>
    <border>
      <left/>
      <right style="dashed">
        <color indexed="64"/>
      </right>
      <top/>
      <bottom/>
      <diagonal/>
    </border>
    <border>
      <left/>
      <right style="dashed">
        <color indexed="64"/>
      </right>
      <top/>
      <bottom style="dashed">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diagonal/>
    </border>
    <border>
      <left/>
      <right/>
      <top style="thin">
        <color indexed="64"/>
      </top>
      <bottom/>
      <diagonal/>
    </border>
  </borders>
  <cellStyleXfs count="10">
    <xf numFmtId="0" fontId="0" fillId="0" borderId="0"/>
    <xf numFmtId="9" fontId="16"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9" fontId="8" fillId="0" borderId="0" applyFont="0" applyFill="0" applyBorder="0" applyAlignment="0" applyProtection="0"/>
    <xf numFmtId="0" fontId="8" fillId="0" borderId="0"/>
    <xf numFmtId="0" fontId="7" fillId="0" borderId="0"/>
    <xf numFmtId="0" fontId="2" fillId="0" borderId="0"/>
    <xf numFmtId="0" fontId="35" fillId="0" borderId="0" applyNumberFormat="0" applyFill="0" applyBorder="0" applyAlignment="0" applyProtection="0"/>
    <xf numFmtId="43" fontId="8" fillId="0" borderId="0" applyFont="0" applyFill="0" applyBorder="0" applyAlignment="0" applyProtection="0"/>
  </cellStyleXfs>
  <cellXfs count="451">
    <xf numFmtId="0" fontId="0" fillId="0" borderId="0" xfId="0"/>
    <xf numFmtId="0" fontId="15" fillId="0" borderId="0" xfId="0" applyFont="1"/>
    <xf numFmtId="0" fontId="9" fillId="0" borderId="9" xfId="0" applyFont="1" applyBorder="1" applyAlignment="1">
      <alignment horizontal="right"/>
    </xf>
    <xf numFmtId="0" fontId="9" fillId="0" borderId="0" xfId="0" applyFont="1"/>
    <xf numFmtId="0" fontId="9" fillId="0" borderId="0" xfId="0" applyFont="1" applyAlignment="1">
      <alignment horizontal="right"/>
    </xf>
    <xf numFmtId="168" fontId="9" fillId="0" borderId="10" xfId="0" applyNumberFormat="1" applyFont="1" applyBorder="1" applyAlignment="1">
      <alignment horizontal="center"/>
    </xf>
    <xf numFmtId="0" fontId="11" fillId="0" borderId="8" xfId="0" applyFont="1" applyBorder="1" applyAlignment="1">
      <alignment horizontal="center" vertical="center" wrapText="1"/>
    </xf>
    <xf numFmtId="0" fontId="11" fillId="0" borderId="0" xfId="0" applyFont="1" applyAlignment="1">
      <alignment horizontal="center" vertical="center" wrapText="1"/>
    </xf>
    <xf numFmtId="168" fontId="9" fillId="0" borderId="0" xfId="0" applyNumberFormat="1" applyFont="1" applyAlignment="1">
      <alignment horizontal="center"/>
    </xf>
    <xf numFmtId="0" fontId="0" fillId="0" borderId="0" xfId="0" applyAlignment="1">
      <alignment horizontal="left"/>
    </xf>
    <xf numFmtId="0" fontId="0" fillId="0" borderId="0" xfId="0" applyAlignment="1">
      <alignment horizontal="center"/>
    </xf>
    <xf numFmtId="0" fontId="0" fillId="0" borderId="0" xfId="0" applyAlignment="1">
      <alignment horizontal="left" wrapText="1"/>
    </xf>
    <xf numFmtId="0" fontId="15" fillId="2" borderId="4" xfId="0" applyFont="1" applyFill="1" applyBorder="1"/>
    <xf numFmtId="0" fontId="0" fillId="2" borderId="2" xfId="0" applyFill="1" applyBorder="1" applyAlignment="1">
      <alignment horizontal="center" vertical="center"/>
    </xf>
    <xf numFmtId="0" fontId="0" fillId="2" borderId="0" xfId="0" applyFill="1"/>
    <xf numFmtId="0" fontId="0" fillId="2" borderId="5" xfId="0" applyFill="1" applyBorder="1"/>
    <xf numFmtId="2" fontId="0" fillId="2" borderId="4" xfId="0" applyNumberFormat="1" applyFill="1" applyBorder="1" applyAlignment="1">
      <alignment horizontal="left"/>
    </xf>
    <xf numFmtId="0" fontId="15" fillId="2" borderId="0" xfId="0" applyFont="1" applyFill="1"/>
    <xf numFmtId="0" fontId="0" fillId="0" borderId="6" xfId="0" applyBorder="1" applyAlignment="1">
      <alignment horizontal="center"/>
    </xf>
    <xf numFmtId="0" fontId="0" fillId="0" borderId="19" xfId="0" applyBorder="1" applyAlignment="1">
      <alignment horizontal="center"/>
    </xf>
    <xf numFmtId="9" fontId="0" fillId="0" borderId="19" xfId="1" applyFont="1" applyFill="1" applyBorder="1" applyAlignment="1">
      <alignment horizontal="center"/>
    </xf>
    <xf numFmtId="9" fontId="0" fillId="0" borderId="15" xfId="1" applyFont="1" applyFill="1" applyBorder="1" applyAlignment="1">
      <alignment horizontal="center"/>
    </xf>
    <xf numFmtId="0" fontId="0" fillId="0" borderId="13" xfId="0" applyBorder="1" applyAlignment="1">
      <alignment horizontal="center"/>
    </xf>
    <xf numFmtId="168" fontId="0" fillId="0" borderId="18" xfId="0" applyNumberFormat="1" applyBorder="1" applyAlignment="1">
      <alignment horizontal="center"/>
    </xf>
    <xf numFmtId="168" fontId="0" fillId="0" borderId="17" xfId="0" applyNumberFormat="1" applyBorder="1" applyAlignment="1">
      <alignment horizontal="center"/>
    </xf>
    <xf numFmtId="0" fontId="0" fillId="2" borderId="6" xfId="0" applyFill="1" applyBorder="1" applyAlignment="1">
      <alignment horizontal="center"/>
    </xf>
    <xf numFmtId="0" fontId="0" fillId="2" borderId="19" xfId="0" applyFill="1" applyBorder="1" applyAlignment="1">
      <alignment horizontal="center"/>
    </xf>
    <xf numFmtId="168" fontId="0" fillId="0" borderId="16" xfId="0" applyNumberFormat="1" applyBorder="1" applyAlignment="1">
      <alignment horizontal="center"/>
    </xf>
    <xf numFmtId="0" fontId="0" fillId="2" borderId="18" xfId="0" applyFill="1" applyBorder="1" applyAlignment="1">
      <alignment horizontal="center"/>
    </xf>
    <xf numFmtId="0" fontId="0" fillId="2" borderId="18" xfId="1" applyNumberFormat="1" applyFont="1" applyFill="1" applyBorder="1" applyAlignment="1">
      <alignment horizontal="center"/>
    </xf>
    <xf numFmtId="0" fontId="0" fillId="2" borderId="0" xfId="0" applyFill="1" applyAlignment="1">
      <alignment horizontal="center"/>
    </xf>
    <xf numFmtId="0" fontId="0" fillId="0" borderId="7" xfId="0" applyBorder="1" applyAlignment="1">
      <alignment horizontal="center"/>
    </xf>
    <xf numFmtId="168" fontId="0" fillId="0" borderId="19" xfId="0" applyNumberFormat="1" applyBorder="1" applyAlignment="1">
      <alignment horizontal="center"/>
    </xf>
    <xf numFmtId="168" fontId="0" fillId="0" borderId="15" xfId="0" applyNumberFormat="1" applyBorder="1" applyAlignment="1">
      <alignment horizontal="center"/>
    </xf>
    <xf numFmtId="0" fontId="0" fillId="2" borderId="7" xfId="0" applyFill="1" applyBorder="1" applyAlignment="1">
      <alignment horizontal="center"/>
    </xf>
    <xf numFmtId="0" fontId="0" fillId="2" borderId="19" xfId="1" applyNumberFormat="1" applyFont="1" applyFill="1" applyBorder="1" applyAlignment="1">
      <alignment horizontal="center"/>
    </xf>
    <xf numFmtId="168" fontId="0" fillId="0" borderId="0" xfId="0" applyNumberFormat="1" applyAlignment="1">
      <alignment horizontal="center"/>
    </xf>
    <xf numFmtId="9" fontId="0" fillId="2" borderId="0" xfId="1" applyFont="1" applyFill="1" applyBorder="1" applyAlignment="1">
      <alignment horizontal="center"/>
    </xf>
    <xf numFmtId="0" fontId="21" fillId="0" borderId="0" xfId="0" applyFont="1" applyAlignment="1">
      <alignment vertical="center"/>
    </xf>
    <xf numFmtId="0" fontId="0" fillId="0" borderId="15" xfId="0" applyBorder="1" applyAlignment="1">
      <alignment horizontal="center"/>
    </xf>
    <xf numFmtId="3" fontId="0" fillId="2" borderId="0" xfId="0" applyNumberFormat="1" applyFill="1" applyAlignment="1">
      <alignment horizontal="center"/>
    </xf>
    <xf numFmtId="0" fontId="0" fillId="2" borderId="0" xfId="1" applyNumberFormat="1" applyFont="1" applyFill="1" applyBorder="1" applyAlignment="1">
      <alignment horizontal="center"/>
    </xf>
    <xf numFmtId="169" fontId="0" fillId="2" borderId="0" xfId="1" applyNumberFormat="1" applyFont="1" applyFill="1" applyBorder="1" applyAlignment="1">
      <alignment horizontal="center"/>
    </xf>
    <xf numFmtId="168" fontId="0" fillId="2" borderId="16" xfId="0" applyNumberFormat="1" applyFill="1" applyBorder="1" applyAlignment="1">
      <alignment horizontal="center"/>
    </xf>
    <xf numFmtId="0" fontId="0" fillId="0" borderId="0" xfId="0" applyAlignment="1">
      <alignment horizontal="right"/>
    </xf>
    <xf numFmtId="168" fontId="0" fillId="0" borderId="0" xfId="0" applyNumberFormat="1"/>
    <xf numFmtId="0" fontId="0" fillId="2" borderId="0" xfId="0" quotePrefix="1" applyFill="1" applyAlignment="1">
      <alignment horizontal="left"/>
    </xf>
    <xf numFmtId="0" fontId="21" fillId="0" borderId="0" xfId="0" applyFont="1" applyAlignment="1">
      <alignment horizontal="center" vertical="center"/>
    </xf>
    <xf numFmtId="0" fontId="9" fillId="0" borderId="0" xfId="0" applyFont="1" applyAlignment="1">
      <alignment horizontal="center"/>
    </xf>
    <xf numFmtId="0" fontId="0" fillId="0" borderId="8" xfId="0" applyBorder="1" applyAlignment="1">
      <alignment horizontal="center" vertical="center" wrapText="1"/>
    </xf>
    <xf numFmtId="0" fontId="0" fillId="0" borderId="8" xfId="0" applyBorder="1" applyAlignment="1">
      <alignment horizontal="center"/>
    </xf>
    <xf numFmtId="0" fontId="0" fillId="0" borderId="1" xfId="0" applyBorder="1" applyAlignment="1">
      <alignment horizontal="center" vertical="center"/>
    </xf>
    <xf numFmtId="164" fontId="0" fillId="0" borderId="3" xfId="0" applyNumberFormat="1" applyBorder="1" applyAlignment="1">
      <alignment horizontal="center" vertical="center"/>
    </xf>
    <xf numFmtId="0" fontId="0" fillId="0" borderId="4" xfId="0" applyBorder="1" applyAlignment="1">
      <alignment horizontal="center" vertical="center"/>
    </xf>
    <xf numFmtId="164" fontId="0" fillId="0" borderId="5" xfId="0" applyNumberFormat="1" applyBorder="1" applyAlignment="1">
      <alignment horizontal="center" vertical="center"/>
    </xf>
    <xf numFmtId="0" fontId="0" fillId="0" borderId="11" xfId="0" applyBorder="1" applyAlignment="1">
      <alignment horizontal="center" vertical="center"/>
    </xf>
    <xf numFmtId="164" fontId="0" fillId="0" borderId="12" xfId="0" applyNumberFormat="1" applyBorder="1" applyAlignment="1">
      <alignment horizontal="center" vertical="center"/>
    </xf>
    <xf numFmtId="1" fontId="0" fillId="0" borderId="0" xfId="0" applyNumberFormat="1" applyAlignment="1">
      <alignment horizontal="center"/>
    </xf>
    <xf numFmtId="0" fontId="0" fillId="0" borderId="0" xfId="0" applyAlignment="1">
      <alignment wrapText="1"/>
    </xf>
    <xf numFmtId="0" fontId="15" fillId="2" borderId="1" xfId="0" applyFont="1" applyFill="1" applyBorder="1"/>
    <xf numFmtId="0" fontId="0" fillId="2" borderId="2" xfId="0" applyFill="1" applyBorder="1"/>
    <xf numFmtId="0" fontId="0" fillId="2" borderId="3" xfId="0" applyFill="1" applyBorder="1"/>
    <xf numFmtId="0" fontId="0" fillId="0" borderId="0" xfId="0" applyAlignment="1">
      <alignment horizontal="center" vertical="center"/>
    </xf>
    <xf numFmtId="166" fontId="0" fillId="0" borderId="0" xfId="0" applyNumberFormat="1" applyAlignment="1">
      <alignment horizontal="center" vertical="center"/>
    </xf>
    <xf numFmtId="0" fontId="0" fillId="2" borderId="7" xfId="0" applyFill="1" applyBorder="1" applyAlignment="1">
      <alignment horizontal="center" vertical="center"/>
    </xf>
    <xf numFmtId="0" fontId="0" fillId="2" borderId="8" xfId="0" applyFill="1" applyBorder="1" applyAlignment="1">
      <alignment horizontal="center" vertical="center"/>
    </xf>
    <xf numFmtId="0" fontId="0" fillId="2" borderId="6" xfId="0" applyFill="1" applyBorder="1" applyAlignment="1">
      <alignment horizontal="center" vertical="center"/>
    </xf>
    <xf numFmtId="164" fontId="0" fillId="0" borderId="6" xfId="0" applyNumberFormat="1" applyBorder="1" applyAlignment="1">
      <alignment horizontal="center"/>
    </xf>
    <xf numFmtId="168" fontId="0" fillId="0" borderId="0" xfId="0" applyNumberFormat="1" applyAlignment="1">
      <alignment horizontal="center" vertical="center"/>
    </xf>
    <xf numFmtId="164" fontId="0" fillId="0" borderId="7" xfId="0" applyNumberFormat="1" applyBorder="1" applyAlignment="1">
      <alignment horizontal="center"/>
    </xf>
    <xf numFmtId="168" fontId="0" fillId="0" borderId="15" xfId="0" applyNumberFormat="1" applyBorder="1" applyAlignment="1">
      <alignment horizontal="center" vertical="center"/>
    </xf>
    <xf numFmtId="168" fontId="0" fillId="0" borderId="8" xfId="0" applyNumberFormat="1" applyBorder="1" applyAlignment="1">
      <alignment horizontal="center" vertical="center"/>
    </xf>
    <xf numFmtId="167" fontId="9" fillId="0" borderId="10" xfId="0" applyNumberFormat="1" applyFont="1" applyBorder="1" applyAlignment="1">
      <alignment horizontal="center"/>
    </xf>
    <xf numFmtId="0" fontId="24" fillId="0" borderId="0" xfId="0" applyFont="1"/>
    <xf numFmtId="164" fontId="0" fillId="0" borderId="0" xfId="0" applyNumberFormat="1"/>
    <xf numFmtId="0" fontId="7" fillId="0" borderId="0" xfId="0" applyFont="1"/>
    <xf numFmtId="166" fontId="0" fillId="0" borderId="0" xfId="0" applyNumberFormat="1" applyAlignment="1">
      <alignment horizontal="center"/>
    </xf>
    <xf numFmtId="164" fontId="0" fillId="0" borderId="0" xfId="0" applyNumberFormat="1" applyAlignment="1">
      <alignment horizontal="center"/>
    </xf>
    <xf numFmtId="164" fontId="0" fillId="0" borderId="8" xfId="0" applyNumberFormat="1" applyBorder="1" applyAlignment="1">
      <alignment horizontal="center"/>
    </xf>
    <xf numFmtId="165" fontId="0" fillId="0" borderId="0" xfId="0" quotePrefix="1" applyNumberFormat="1" applyAlignment="1">
      <alignment horizontal="center"/>
    </xf>
    <xf numFmtId="2" fontId="0" fillId="0" borderId="0" xfId="0" quotePrefix="1" applyNumberFormat="1" applyAlignment="1">
      <alignment horizontal="center"/>
    </xf>
    <xf numFmtId="0" fontId="13" fillId="0" borderId="0" xfId="0" applyFont="1" applyAlignment="1">
      <alignment horizontal="right"/>
    </xf>
    <xf numFmtId="165" fontId="0" fillId="0" borderId="0" xfId="0" quotePrefix="1" applyNumberFormat="1" applyAlignment="1">
      <alignment horizontal="left"/>
    </xf>
    <xf numFmtId="166" fontId="9" fillId="0" borderId="10" xfId="0" applyNumberFormat="1" applyFont="1" applyBorder="1" applyAlignment="1">
      <alignment horizontal="center"/>
    </xf>
    <xf numFmtId="0" fontId="15" fillId="2" borderId="4" xfId="0" applyFont="1" applyFill="1" applyBorder="1" applyAlignment="1">
      <alignment vertical="center"/>
    </xf>
    <xf numFmtId="0" fontId="0" fillId="2" borderId="0" xfId="0" applyFill="1" applyAlignment="1">
      <alignment vertical="center"/>
    </xf>
    <xf numFmtId="0" fontId="0" fillId="2" borderId="5" xfId="0" applyFill="1" applyBorder="1" applyAlignment="1">
      <alignment vertical="center"/>
    </xf>
    <xf numFmtId="0" fontId="15" fillId="0" borderId="0" xfId="0" applyFont="1" applyAlignment="1">
      <alignment vertical="center"/>
    </xf>
    <xf numFmtId="0" fontId="0" fillId="0" borderId="0" xfId="0" applyAlignment="1">
      <alignment vertical="center"/>
    </xf>
    <xf numFmtId="2" fontId="0" fillId="2" borderId="4" xfId="0" applyNumberFormat="1" applyFill="1" applyBorder="1" applyAlignment="1">
      <alignment horizontal="left" vertical="center"/>
    </xf>
    <xf numFmtId="0" fontId="0" fillId="0" borderId="0" xfId="0" applyAlignment="1">
      <alignment horizontal="left" vertical="center" wrapText="1"/>
    </xf>
    <xf numFmtId="0" fontId="0" fillId="0" borderId="0" xfId="0" applyAlignment="1">
      <alignment vertical="center" wrapText="1"/>
    </xf>
    <xf numFmtId="0" fontId="15" fillId="2" borderId="0" xfId="0" applyFont="1" applyFill="1" applyAlignment="1">
      <alignment vertical="center"/>
    </xf>
    <xf numFmtId="0" fontId="0" fillId="0" borderId="7" xfId="0" applyBorder="1" applyAlignment="1">
      <alignment horizontal="center" vertical="center"/>
    </xf>
    <xf numFmtId="0" fontId="0" fillId="0" borderId="6" xfId="0" applyBorder="1" applyAlignment="1">
      <alignment horizontal="center" vertical="center"/>
    </xf>
    <xf numFmtId="0" fontId="0" fillId="0" borderId="0" xfId="1" applyNumberFormat="1" applyFont="1" applyFill="1" applyBorder="1" applyAlignment="1">
      <alignment horizontal="center" vertical="center"/>
    </xf>
    <xf numFmtId="0" fontId="0" fillId="0" borderId="21" xfId="0" applyBorder="1" applyAlignment="1">
      <alignment horizontal="center" vertical="center"/>
    </xf>
    <xf numFmtId="0" fontId="0" fillId="0" borderId="20" xfId="0" applyBorder="1" applyAlignment="1">
      <alignment horizontal="center" vertical="center"/>
    </xf>
    <xf numFmtId="168" fontId="0" fillId="0" borderId="20" xfId="0" applyNumberFormat="1"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0" borderId="0" xfId="0" applyAlignment="1">
      <alignment horizontal="left" vertical="center"/>
    </xf>
    <xf numFmtId="0" fontId="0" fillId="0" borderId="8" xfId="0" applyBorder="1" applyAlignment="1">
      <alignment horizontal="center" vertical="center"/>
    </xf>
    <xf numFmtId="0" fontId="9" fillId="0" borderId="0" xfId="0" applyFont="1" applyAlignment="1">
      <alignment vertical="center"/>
    </xf>
    <xf numFmtId="0" fontId="0" fillId="0" borderId="0" xfId="0" applyAlignment="1">
      <alignment horizontal="right" vertical="center"/>
    </xf>
    <xf numFmtId="168" fontId="0" fillId="0" borderId="0" xfId="0" applyNumberFormat="1" applyAlignment="1">
      <alignment vertical="center"/>
    </xf>
    <xf numFmtId="0" fontId="24" fillId="0" borderId="0" xfId="0" applyFont="1" applyAlignment="1">
      <alignment vertical="center"/>
    </xf>
    <xf numFmtId="1" fontId="0" fillId="0" borderId="0" xfId="0" applyNumberFormat="1" applyAlignment="1">
      <alignment horizontal="center" vertical="center"/>
    </xf>
    <xf numFmtId="0" fontId="10" fillId="2" borderId="4" xfId="0" applyFont="1" applyFill="1" applyBorder="1" applyAlignment="1">
      <alignment vertical="center"/>
    </xf>
    <xf numFmtId="0" fontId="11" fillId="2" borderId="0" xfId="0" applyFont="1" applyFill="1" applyAlignment="1">
      <alignment vertical="center"/>
    </xf>
    <xf numFmtId="0" fontId="12" fillId="2" borderId="5" xfId="0" applyFont="1" applyFill="1" applyBorder="1" applyAlignment="1">
      <alignment vertical="center"/>
    </xf>
    <xf numFmtId="2" fontId="11" fillId="2" borderId="4" xfId="0" applyNumberFormat="1" applyFont="1" applyFill="1" applyBorder="1" applyAlignment="1">
      <alignment horizontal="left" vertical="center"/>
    </xf>
    <xf numFmtId="0" fontId="10" fillId="2" borderId="0" xfId="0" applyFont="1" applyFill="1" applyAlignment="1">
      <alignment vertical="center"/>
    </xf>
    <xf numFmtId="0" fontId="11" fillId="0" borderId="0" xfId="0" applyFont="1" applyAlignment="1">
      <alignment horizontal="center" vertical="center"/>
    </xf>
    <xf numFmtId="0" fontId="11" fillId="0" borderId="7" xfId="0" applyFont="1" applyBorder="1" applyAlignment="1">
      <alignment horizontal="center" vertical="center"/>
    </xf>
    <xf numFmtId="0" fontId="11" fillId="0" borderId="6" xfId="0" applyFont="1" applyBorder="1" applyAlignment="1">
      <alignment horizontal="center" vertical="center"/>
    </xf>
    <xf numFmtId="10" fontId="11" fillId="0" borderId="0" xfId="1" applyNumberFormat="1" applyFont="1" applyFill="1" applyBorder="1" applyAlignment="1">
      <alignment horizontal="center" vertical="center"/>
    </xf>
    <xf numFmtId="0" fontId="11" fillId="0" borderId="0" xfId="1" applyNumberFormat="1" applyFont="1" applyFill="1" applyBorder="1" applyAlignment="1">
      <alignment horizontal="center" vertical="center"/>
    </xf>
    <xf numFmtId="168" fontId="11" fillId="0" borderId="0" xfId="0" applyNumberFormat="1" applyFont="1" applyAlignment="1">
      <alignment horizontal="center" vertical="center"/>
    </xf>
    <xf numFmtId="0" fontId="11" fillId="2" borderId="0" xfId="0" applyFont="1" applyFill="1" applyAlignment="1">
      <alignment horizontal="center" vertical="center"/>
    </xf>
    <xf numFmtId="168" fontId="11" fillId="2" borderId="0" xfId="0" applyNumberFormat="1" applyFont="1" applyFill="1" applyAlignment="1">
      <alignment horizontal="center" vertical="center"/>
    </xf>
    <xf numFmtId="2" fontId="11" fillId="0" borderId="0" xfId="0" applyNumberFormat="1" applyFont="1" applyAlignment="1">
      <alignment horizontal="center" vertical="center"/>
    </xf>
    <xf numFmtId="2" fontId="11" fillId="0" borderId="8" xfId="0" applyNumberFormat="1" applyFont="1" applyBorder="1" applyAlignment="1">
      <alignment horizontal="center" vertical="center"/>
    </xf>
    <xf numFmtId="165" fontId="11" fillId="0" borderId="8" xfId="0" applyNumberFormat="1" applyFont="1" applyBorder="1" applyAlignment="1">
      <alignment horizontal="center" vertical="center"/>
    </xf>
    <xf numFmtId="0" fontId="11" fillId="0" borderId="8" xfId="0" applyFont="1" applyBorder="1" applyAlignment="1">
      <alignment horizontal="center" vertical="center"/>
    </xf>
    <xf numFmtId="10" fontId="11" fillId="0" borderId="8" xfId="1" applyNumberFormat="1" applyFont="1" applyFill="1" applyBorder="1" applyAlignment="1">
      <alignment horizontal="center" vertical="center"/>
    </xf>
    <xf numFmtId="0" fontId="11" fillId="0" borderId="0" xfId="0" applyFont="1" applyAlignment="1">
      <alignment horizontal="left" vertical="center"/>
    </xf>
    <xf numFmtId="168" fontId="11" fillId="0" borderId="0" xfId="0" applyNumberFormat="1" applyFont="1" applyAlignment="1">
      <alignment horizontal="left" vertical="center"/>
    </xf>
    <xf numFmtId="10" fontId="11" fillId="0" borderId="0" xfId="0" applyNumberFormat="1" applyFont="1" applyAlignment="1">
      <alignment horizontal="center" vertical="center"/>
    </xf>
    <xf numFmtId="9" fontId="11" fillId="0" borderId="0" xfId="0" applyNumberFormat="1" applyFont="1" applyAlignment="1">
      <alignment horizontal="center" vertical="center"/>
    </xf>
    <xf numFmtId="0" fontId="11" fillId="2" borderId="8" xfId="0" applyFont="1" applyFill="1" applyBorder="1" applyAlignment="1">
      <alignment horizontal="center" vertical="center" wrapText="1"/>
    </xf>
    <xf numFmtId="10" fontId="11" fillId="0" borderId="8" xfId="0" applyNumberFormat="1" applyFont="1" applyBorder="1" applyAlignment="1">
      <alignment horizontal="center" vertical="center"/>
    </xf>
    <xf numFmtId="9" fontId="11" fillId="0" borderId="8" xfId="0" applyNumberFormat="1" applyFont="1" applyBorder="1" applyAlignment="1">
      <alignment horizontal="center" vertical="center"/>
    </xf>
    <xf numFmtId="169" fontId="11" fillId="0" borderId="0" xfId="1" applyNumberFormat="1" applyFont="1" applyFill="1" applyBorder="1" applyAlignment="1">
      <alignment horizontal="center" vertical="center"/>
    </xf>
    <xf numFmtId="0" fontId="11" fillId="0" borderId="0" xfId="0" applyFont="1" applyAlignment="1">
      <alignment horizontal="right" vertical="center"/>
    </xf>
    <xf numFmtId="6" fontId="14" fillId="0" borderId="14" xfId="0" applyNumberFormat="1" applyFont="1" applyBorder="1" applyAlignment="1">
      <alignment horizontal="center" vertical="center"/>
    </xf>
    <xf numFmtId="0" fontId="11" fillId="2" borderId="0" xfId="0" applyFont="1" applyFill="1" applyAlignment="1">
      <alignment horizontal="right" vertical="center"/>
    </xf>
    <xf numFmtId="6" fontId="11" fillId="2" borderId="0" xfId="0" applyNumberFormat="1" applyFont="1" applyFill="1" applyAlignment="1">
      <alignment horizontal="center" vertical="center"/>
    </xf>
    <xf numFmtId="1" fontId="11" fillId="0" borderId="0" xfId="0" applyNumberFormat="1" applyFont="1" applyAlignment="1">
      <alignment horizontal="center" vertical="center"/>
    </xf>
    <xf numFmtId="0" fontId="11" fillId="0" borderId="0" xfId="0" applyFont="1" applyAlignment="1">
      <alignment vertical="center"/>
    </xf>
    <xf numFmtId="0" fontId="15" fillId="2" borderId="2" xfId="0" applyFont="1" applyFill="1" applyBorder="1" applyAlignment="1">
      <alignment horizontal="left" vertical="center"/>
    </xf>
    <xf numFmtId="0" fontId="26" fillId="2" borderId="2" xfId="0" applyFont="1" applyFill="1" applyBorder="1" applyAlignment="1">
      <alignment horizontal="left" vertical="center"/>
    </xf>
    <xf numFmtId="0" fontId="0" fillId="2" borderId="0" xfId="0" applyFill="1" applyAlignment="1">
      <alignment horizontal="right"/>
    </xf>
    <xf numFmtId="2" fontId="0" fillId="2" borderId="4" xfId="0" applyNumberFormat="1" applyFill="1" applyBorder="1" applyAlignment="1">
      <alignment horizontal="right"/>
    </xf>
    <xf numFmtId="0" fontId="11" fillId="2" borderId="0" xfId="0" applyFont="1" applyFill="1" applyAlignment="1">
      <alignment vertical="top"/>
    </xf>
    <xf numFmtId="0" fontId="0" fillId="2" borderId="28" xfId="0" applyFill="1" applyBorder="1" applyAlignment="1">
      <alignment horizontal="center" vertical="center"/>
    </xf>
    <xf numFmtId="0" fontId="0" fillId="2" borderId="29" xfId="0" applyFill="1" applyBorder="1" applyAlignment="1">
      <alignment horizontal="center" vertical="center"/>
    </xf>
    <xf numFmtId="0" fontId="0" fillId="2" borderId="26" xfId="0" applyFill="1" applyBorder="1" applyAlignment="1">
      <alignment horizontal="center"/>
    </xf>
    <xf numFmtId="0" fontId="0" fillId="2" borderId="29" xfId="0" applyFill="1" applyBorder="1" applyAlignment="1">
      <alignment horizontal="center"/>
    </xf>
    <xf numFmtId="0" fontId="0" fillId="2" borderId="30" xfId="0" applyFill="1" applyBorder="1" applyAlignment="1">
      <alignment horizontal="center"/>
    </xf>
    <xf numFmtId="9" fontId="0" fillId="2" borderId="26" xfId="1" applyFont="1" applyFill="1" applyBorder="1" applyAlignment="1">
      <alignment horizontal="center"/>
    </xf>
    <xf numFmtId="0" fontId="0" fillId="2" borderId="6" xfId="0" applyFill="1" applyBorder="1" applyAlignment="1">
      <alignment horizontal="center" wrapText="1"/>
    </xf>
    <xf numFmtId="0" fontId="0" fillId="2" borderId="26" xfId="0" applyFill="1" applyBorder="1"/>
    <xf numFmtId="0" fontId="0" fillId="2" borderId="26" xfId="0" applyFill="1" applyBorder="1" applyAlignment="1">
      <alignment horizontal="center" vertical="center"/>
    </xf>
    <xf numFmtId="0" fontId="0" fillId="2" borderId="28" xfId="0" applyFill="1" applyBorder="1" applyAlignment="1">
      <alignment horizontal="center" vertical="center" wrapText="1"/>
    </xf>
    <xf numFmtId="0" fontId="0" fillId="2" borderId="18" xfId="0" applyFill="1" applyBorder="1" applyAlignment="1">
      <alignment horizontal="center" vertical="center"/>
    </xf>
    <xf numFmtId="0" fontId="0" fillId="2" borderId="0" xfId="0" applyFill="1" applyAlignment="1">
      <alignment horizontal="center" vertical="center"/>
    </xf>
    <xf numFmtId="0" fontId="0" fillId="2" borderId="19" xfId="0" applyFill="1" applyBorder="1" applyAlignment="1">
      <alignment horizontal="center" vertical="center"/>
    </xf>
    <xf numFmtId="0" fontId="0" fillId="2" borderId="26" xfId="0" applyFill="1" applyBorder="1" applyAlignment="1">
      <alignment horizontal="center" vertical="center" wrapText="1"/>
    </xf>
    <xf numFmtId="168" fontId="0" fillId="2" borderId="18" xfId="0" applyNumberFormat="1" applyFill="1" applyBorder="1" applyAlignment="1">
      <alignment horizontal="center" vertical="center"/>
    </xf>
    <xf numFmtId="168" fontId="0" fillId="2" borderId="19" xfId="0" applyNumberFormat="1" applyFill="1" applyBorder="1" applyAlignment="1">
      <alignment horizontal="center" vertical="center"/>
    </xf>
    <xf numFmtId="0" fontId="0" fillId="2" borderId="19" xfId="0" applyFill="1" applyBorder="1" applyAlignment="1">
      <alignment vertical="center"/>
    </xf>
    <xf numFmtId="3" fontId="0" fillId="2" borderId="0" xfId="0" applyNumberFormat="1" applyFill="1" applyAlignment="1">
      <alignment horizontal="center" vertical="center"/>
    </xf>
    <xf numFmtId="3" fontId="0" fillId="2" borderId="8" xfId="0" applyNumberFormat="1" applyFill="1" applyBorder="1" applyAlignment="1">
      <alignment horizontal="center" vertical="center"/>
    </xf>
    <xf numFmtId="0" fontId="11" fillId="2" borderId="26" xfId="0" applyFont="1" applyFill="1" applyBorder="1" applyAlignment="1">
      <alignment horizontal="center" vertical="center"/>
    </xf>
    <xf numFmtId="0" fontId="11" fillId="2" borderId="28" xfId="0" applyFont="1" applyFill="1" applyBorder="1" applyAlignment="1">
      <alignment horizontal="center" vertical="center"/>
    </xf>
    <xf numFmtId="0" fontId="11" fillId="2" borderId="29" xfId="0" applyFont="1" applyFill="1" applyBorder="1" applyAlignment="1">
      <alignment horizontal="center" vertical="center"/>
    </xf>
    <xf numFmtId="2" fontId="11" fillId="2" borderId="8" xfId="0" applyNumberFormat="1" applyFont="1" applyFill="1" applyBorder="1" applyAlignment="1">
      <alignment horizontal="center" vertical="center" wrapText="1"/>
    </xf>
    <xf numFmtId="165" fontId="11" fillId="2" borderId="7" xfId="0" applyNumberFormat="1" applyFont="1" applyFill="1" applyBorder="1" applyAlignment="1">
      <alignment horizontal="center" vertical="center"/>
    </xf>
    <xf numFmtId="2" fontId="11" fillId="2" borderId="7" xfId="0" applyNumberFormat="1" applyFont="1" applyFill="1" applyBorder="1" applyAlignment="1">
      <alignment horizontal="center" vertical="center"/>
    </xf>
    <xf numFmtId="0" fontId="11" fillId="2" borderId="19" xfId="0" applyFont="1" applyFill="1" applyBorder="1" applyAlignment="1">
      <alignment horizontal="center" vertical="center"/>
    </xf>
    <xf numFmtId="0" fontId="11" fillId="2" borderId="28" xfId="0" applyFont="1" applyFill="1" applyBorder="1" applyAlignment="1">
      <alignment horizontal="center" vertical="center" wrapText="1"/>
    </xf>
    <xf numFmtId="0" fontId="11" fillId="2" borderId="29" xfId="0" applyFont="1" applyFill="1" applyBorder="1" applyAlignment="1">
      <alignment horizontal="center" vertical="center" wrapText="1"/>
    </xf>
    <xf numFmtId="0" fontId="11" fillId="2" borderId="18" xfId="0" applyFont="1" applyFill="1" applyBorder="1" applyAlignment="1">
      <alignment horizontal="center" vertical="center"/>
    </xf>
    <xf numFmtId="10" fontId="11" fillId="2" borderId="0" xfId="0" applyNumberFormat="1" applyFont="1" applyFill="1" applyAlignment="1">
      <alignment horizontal="center" vertical="center"/>
    </xf>
    <xf numFmtId="9" fontId="11" fillId="2" borderId="6" xfId="0" applyNumberFormat="1" applyFont="1" applyFill="1" applyBorder="1" applyAlignment="1">
      <alignment horizontal="center" vertical="center"/>
    </xf>
    <xf numFmtId="10" fontId="11" fillId="2" borderId="8" xfId="0" applyNumberFormat="1" applyFont="1" applyFill="1" applyBorder="1" applyAlignment="1">
      <alignment horizontal="center" vertical="center"/>
    </xf>
    <xf numFmtId="9" fontId="11" fillId="2" borderId="7" xfId="0" applyNumberFormat="1" applyFont="1" applyFill="1" applyBorder="1" applyAlignment="1">
      <alignment horizontal="center" vertical="center"/>
    </xf>
    <xf numFmtId="0" fontId="6" fillId="0" borderId="8" xfId="0" applyFont="1" applyBorder="1" applyAlignment="1">
      <alignment horizontal="center" vertical="center" wrapText="1"/>
    </xf>
    <xf numFmtId="0" fontId="0" fillId="2" borderId="28" xfId="0" applyFill="1" applyBorder="1" applyAlignment="1">
      <alignment horizontal="center"/>
    </xf>
    <xf numFmtId="0" fontId="5" fillId="2" borderId="0" xfId="0" applyFont="1" applyFill="1" applyAlignment="1">
      <alignment vertical="center"/>
    </xf>
    <xf numFmtId="0" fontId="12" fillId="0" borderId="0" xfId="0" applyFont="1"/>
    <xf numFmtId="0" fontId="28" fillId="0" borderId="0" xfId="0" applyFont="1"/>
    <xf numFmtId="0" fontId="4" fillId="0" borderId="0" xfId="0" applyFont="1"/>
    <xf numFmtId="164" fontId="4" fillId="0" borderId="0" xfId="0" applyNumberFormat="1" applyFont="1"/>
    <xf numFmtId="0" fontId="12" fillId="2" borderId="12" xfId="0" applyFont="1" applyFill="1" applyBorder="1"/>
    <xf numFmtId="0" fontId="4" fillId="2" borderId="31" xfId="0" applyFont="1" applyFill="1" applyBorder="1"/>
    <xf numFmtId="170" fontId="4" fillId="2" borderId="31" xfId="3" applyNumberFormat="1" applyFont="1" applyFill="1" applyBorder="1"/>
    <xf numFmtId="0" fontId="4" fillId="2" borderId="11" xfId="0" applyFont="1" applyFill="1" applyBorder="1"/>
    <xf numFmtId="0" fontId="12" fillId="2" borderId="5" xfId="0" applyFont="1" applyFill="1" applyBorder="1"/>
    <xf numFmtId="2" fontId="4" fillId="2" borderId="4" xfId="0" applyNumberFormat="1" applyFont="1" applyFill="1" applyBorder="1" applyAlignment="1">
      <alignment horizontal="left"/>
    </xf>
    <xf numFmtId="0" fontId="10" fillId="0" borderId="0" xfId="0" applyFont="1"/>
    <xf numFmtId="0" fontId="4" fillId="0" borderId="0" xfId="0" applyFont="1" applyAlignment="1">
      <alignment horizontal="left" vertical="top" wrapText="1"/>
    </xf>
    <xf numFmtId="0" fontId="4" fillId="2" borderId="0" xfId="0" applyFont="1" applyFill="1"/>
    <xf numFmtId="0" fontId="4" fillId="0" borderId="0" xfId="0" applyFont="1" applyAlignment="1">
      <alignment vertical="top" wrapText="1"/>
    </xf>
    <xf numFmtId="0" fontId="4" fillId="2" borderId="7" xfId="0" applyFont="1" applyFill="1" applyBorder="1" applyAlignment="1">
      <alignment horizontal="center" vertical="center"/>
    </xf>
    <xf numFmtId="0" fontId="4" fillId="2" borderId="8" xfId="0" applyFont="1" applyFill="1" applyBorder="1" applyAlignment="1">
      <alignment horizontal="center" vertical="center"/>
    </xf>
    <xf numFmtId="0" fontId="4" fillId="2" borderId="19" xfId="0" applyFont="1" applyFill="1" applyBorder="1" applyAlignment="1">
      <alignment horizontal="center"/>
    </xf>
    <xf numFmtId="0" fontId="4" fillId="2" borderId="6" xfId="0" applyFont="1" applyFill="1" applyBorder="1" applyAlignment="1">
      <alignment horizontal="center" vertical="center"/>
    </xf>
    <xf numFmtId="2" fontId="4" fillId="2" borderId="0" xfId="0" applyNumberFormat="1" applyFont="1" applyFill="1" applyAlignment="1">
      <alignment horizontal="center" vertical="center"/>
    </xf>
    <xf numFmtId="0" fontId="4" fillId="2" borderId="0" xfId="0" applyFont="1" applyFill="1" applyAlignment="1">
      <alignment horizontal="center" vertical="center"/>
    </xf>
    <xf numFmtId="0" fontId="4" fillId="2" borderId="18" xfId="0" applyFont="1" applyFill="1" applyBorder="1" applyAlignment="1">
      <alignment horizontal="center"/>
    </xf>
    <xf numFmtId="0" fontId="4" fillId="2" borderId="7" xfId="0" applyFont="1" applyFill="1" applyBorder="1" applyAlignment="1">
      <alignment horizontal="center"/>
    </xf>
    <xf numFmtId="0" fontId="4" fillId="2" borderId="8" xfId="0" applyFont="1" applyFill="1" applyBorder="1" applyAlignment="1">
      <alignment horizontal="center"/>
    </xf>
    <xf numFmtId="0" fontId="0" fillId="2" borderId="8" xfId="0" applyFill="1" applyBorder="1" applyAlignment="1">
      <alignment horizontal="center"/>
    </xf>
    <xf numFmtId="0" fontId="29" fillId="0" borderId="0" xfId="0" applyFont="1"/>
    <xf numFmtId="168" fontId="4" fillId="0" borderId="12" xfId="0" applyNumberFormat="1" applyFont="1" applyBorder="1" applyAlignment="1">
      <alignment horizontal="center"/>
    </xf>
    <xf numFmtId="0" fontId="4" fillId="0" borderId="32" xfId="0" applyFont="1" applyBorder="1" applyAlignment="1">
      <alignment horizontal="center" vertical="center"/>
    </xf>
    <xf numFmtId="168" fontId="4" fillId="0" borderId="5" xfId="0" applyNumberFormat="1" applyFont="1" applyBorder="1" applyAlignment="1">
      <alignment horizontal="center"/>
    </xf>
    <xf numFmtId="0" fontId="4" fillId="0" borderId="33" xfId="0" applyFont="1" applyBorder="1" applyAlignment="1">
      <alignment horizontal="center" vertical="center"/>
    </xf>
    <xf numFmtId="164" fontId="4" fillId="0" borderId="0" xfId="0" applyNumberFormat="1" applyFont="1" applyAlignment="1">
      <alignment horizontal="center"/>
    </xf>
    <xf numFmtId="0" fontId="4" fillId="0" borderId="6" xfId="0" applyFont="1" applyBorder="1" applyAlignment="1">
      <alignment horizontal="right"/>
    </xf>
    <xf numFmtId="0" fontId="4" fillId="0" borderId="6" xfId="0" applyFont="1" applyBorder="1" applyAlignment="1">
      <alignment horizontal="right" vertical="center"/>
    </xf>
    <xf numFmtId="0" fontId="0" fillId="2" borderId="13" xfId="0" applyFill="1" applyBorder="1"/>
    <xf numFmtId="0" fontId="0" fillId="2" borderId="17" xfId="0" applyFill="1" applyBorder="1"/>
    <xf numFmtId="0" fontId="4" fillId="0" borderId="8" xfId="0" applyFont="1" applyBorder="1" applyAlignment="1">
      <alignment horizontal="center" vertical="center"/>
    </xf>
    <xf numFmtId="0" fontId="4" fillId="0" borderId="7" xfId="0" applyFont="1" applyBorder="1" applyAlignment="1">
      <alignment horizontal="center" vertical="center"/>
    </xf>
    <xf numFmtId="0" fontId="4" fillId="0" borderId="0" xfId="0" applyFont="1" applyAlignment="1">
      <alignment horizontal="center"/>
    </xf>
    <xf numFmtId="0" fontId="10" fillId="2" borderId="0" xfId="0" applyFont="1" applyFill="1"/>
    <xf numFmtId="0" fontId="10" fillId="2" borderId="4" xfId="0" applyFont="1" applyFill="1" applyBorder="1"/>
    <xf numFmtId="0" fontId="32" fillId="2" borderId="0" xfId="0" applyFont="1" applyFill="1"/>
    <xf numFmtId="0" fontId="33" fillId="0" borderId="0" xfId="0" applyFont="1"/>
    <xf numFmtId="168" fontId="4" fillId="0" borderId="10" xfId="0" applyNumberFormat="1" applyFont="1" applyBorder="1" applyAlignment="1">
      <alignment horizontal="center" vertical="center"/>
    </xf>
    <xf numFmtId="0" fontId="4" fillId="0" borderId="9" xfId="0" applyFont="1" applyBorder="1" applyAlignment="1">
      <alignment horizontal="center" vertical="center"/>
    </xf>
    <xf numFmtId="9" fontId="4" fillId="0" borderId="0" xfId="4" applyFont="1"/>
    <xf numFmtId="167" fontId="4" fillId="0" borderId="0" xfId="0" applyNumberFormat="1" applyFont="1"/>
    <xf numFmtId="168" fontId="4" fillId="0" borderId="0" xfId="0" applyNumberFormat="1" applyFont="1" applyAlignment="1">
      <alignment horizontal="center" vertical="center"/>
    </xf>
    <xf numFmtId="0" fontId="4" fillId="0" borderId="6" xfId="0" applyFont="1" applyBorder="1" applyAlignment="1">
      <alignment horizontal="center" vertical="center"/>
    </xf>
    <xf numFmtId="0" fontId="4" fillId="0" borderId="7" xfId="0" applyFont="1" applyBorder="1"/>
    <xf numFmtId="0" fontId="4" fillId="0" borderId="6" xfId="0" applyFont="1" applyBorder="1"/>
    <xf numFmtId="164" fontId="4" fillId="0" borderId="18" xfId="4" quotePrefix="1" applyNumberFormat="1" applyFont="1" applyBorder="1" applyAlignment="1">
      <alignment horizontal="center"/>
    </xf>
    <xf numFmtId="0" fontId="14" fillId="0" borderId="0" xfId="0" applyFont="1" applyAlignment="1">
      <alignment horizontal="center"/>
    </xf>
    <xf numFmtId="165" fontId="4" fillId="0" borderId="6" xfId="0" applyNumberFormat="1" applyFont="1" applyBorder="1" applyAlignment="1">
      <alignment horizontal="center"/>
    </xf>
    <xf numFmtId="165" fontId="4" fillId="0" borderId="0" xfId="0" applyNumberFormat="1" applyFont="1" applyAlignment="1">
      <alignment horizontal="center"/>
    </xf>
    <xf numFmtId="165" fontId="4" fillId="0" borderId="16" xfId="0" applyNumberFormat="1" applyFont="1" applyBorder="1" applyAlignment="1">
      <alignment horizontal="center"/>
    </xf>
    <xf numFmtId="165" fontId="4" fillId="0" borderId="6" xfId="0" quotePrefix="1" applyNumberFormat="1" applyFont="1" applyBorder="1" applyAlignment="1">
      <alignment horizontal="center"/>
    </xf>
    <xf numFmtId="165" fontId="4" fillId="0" borderId="0" xfId="0" quotePrefix="1" applyNumberFormat="1" applyFont="1" applyAlignment="1">
      <alignment horizontal="center"/>
    </xf>
    <xf numFmtId="165" fontId="4" fillId="0" borderId="16" xfId="0" quotePrefix="1" applyNumberFormat="1" applyFont="1" applyBorder="1" applyAlignment="1">
      <alignment horizontal="center"/>
    </xf>
    <xf numFmtId="2" fontId="4" fillId="0" borderId="6" xfId="0" quotePrefix="1" applyNumberFormat="1" applyFont="1" applyBorder="1" applyAlignment="1">
      <alignment horizontal="center"/>
    </xf>
    <xf numFmtId="0" fontId="14" fillId="0" borderId="0" xfId="0" applyFont="1"/>
    <xf numFmtId="0" fontId="14" fillId="0" borderId="0" xfId="0" applyFont="1" applyAlignment="1">
      <alignment horizontal="left"/>
    </xf>
    <xf numFmtId="0" fontId="27" fillId="2" borderId="0" xfId="0" applyFont="1" applyFill="1" applyAlignment="1">
      <alignment horizontal="center"/>
    </xf>
    <xf numFmtId="0" fontId="4" fillId="2" borderId="0" xfId="0" applyFont="1" applyFill="1" applyAlignment="1">
      <alignment horizontal="center"/>
    </xf>
    <xf numFmtId="167" fontId="4" fillId="2" borderId="0" xfId="0" applyNumberFormat="1" applyFont="1" applyFill="1" applyAlignment="1">
      <alignment horizontal="center"/>
    </xf>
    <xf numFmtId="164" fontId="4" fillId="0" borderId="0" xfId="0" applyNumberFormat="1" applyFont="1" applyAlignment="1">
      <alignment horizontal="left"/>
    </xf>
    <xf numFmtId="0" fontId="14" fillId="0" borderId="18" xfId="0" applyFont="1" applyBorder="1" applyAlignment="1">
      <alignment horizontal="center"/>
    </xf>
    <xf numFmtId="166" fontId="4" fillId="3" borderId="6" xfId="5" applyNumberFormat="1" applyFont="1" applyFill="1" applyBorder="1" applyAlignment="1">
      <alignment horizontal="center"/>
    </xf>
    <xf numFmtId="166" fontId="4" fillId="0" borderId="0" xfId="5" applyNumberFormat="1" applyFont="1" applyAlignment="1">
      <alignment horizontal="center"/>
    </xf>
    <xf numFmtId="166" fontId="4" fillId="0" borderId="16" xfId="5" applyNumberFormat="1" applyFont="1" applyBorder="1" applyAlignment="1">
      <alignment horizontal="center"/>
    </xf>
    <xf numFmtId="0" fontId="4" fillId="0" borderId="0" xfId="0" applyFont="1" applyAlignment="1">
      <alignment horizontal="right"/>
    </xf>
    <xf numFmtId="166" fontId="4" fillId="0" borderId="18" xfId="5" applyNumberFormat="1" applyFont="1" applyBorder="1" applyAlignment="1">
      <alignment horizontal="center"/>
    </xf>
    <xf numFmtId="166" fontId="4" fillId="0" borderId="6" xfId="5" applyNumberFormat="1" applyFont="1" applyBorder="1" applyAlignment="1">
      <alignment horizontal="center"/>
    </xf>
    <xf numFmtId="166" fontId="4" fillId="3" borderId="0" xfId="5" applyNumberFormat="1" applyFont="1" applyFill="1" applyAlignment="1">
      <alignment horizontal="center"/>
    </xf>
    <xf numFmtId="168" fontId="4" fillId="2" borderId="7" xfId="0" applyNumberFormat="1" applyFont="1" applyFill="1" applyBorder="1" applyAlignment="1">
      <alignment horizontal="center" vertical="center"/>
    </xf>
    <xf numFmtId="168" fontId="4" fillId="2" borderId="8" xfId="0" applyNumberFormat="1" applyFont="1" applyFill="1" applyBorder="1" applyAlignment="1">
      <alignment horizontal="center" vertical="center"/>
    </xf>
    <xf numFmtId="0" fontId="4" fillId="2" borderId="19" xfId="0" applyFont="1" applyFill="1" applyBorder="1" applyAlignment="1">
      <alignment horizontal="center" vertical="center"/>
    </xf>
    <xf numFmtId="166" fontId="4" fillId="3" borderId="16" xfId="5" applyNumberFormat="1" applyFont="1" applyFill="1" applyBorder="1" applyAlignment="1">
      <alignment horizontal="center"/>
    </xf>
    <xf numFmtId="166" fontId="4" fillId="3" borderId="18" xfId="5" applyNumberFormat="1" applyFont="1" applyFill="1" applyBorder="1" applyAlignment="1">
      <alignment horizontal="center"/>
    </xf>
    <xf numFmtId="171" fontId="4" fillId="2" borderId="6" xfId="0" applyNumberFormat="1" applyFont="1" applyFill="1" applyBorder="1" applyAlignment="1">
      <alignment horizontal="center" vertical="center"/>
    </xf>
    <xf numFmtId="171" fontId="4" fillId="2" borderId="0" xfId="0" applyNumberFormat="1" applyFont="1" applyFill="1" applyAlignment="1">
      <alignment horizontal="center" vertical="center"/>
    </xf>
    <xf numFmtId="0" fontId="4" fillId="2" borderId="18" xfId="0" applyFont="1" applyFill="1" applyBorder="1" applyAlignment="1">
      <alignment horizontal="center" vertical="center"/>
    </xf>
    <xf numFmtId="0" fontId="4" fillId="0" borderId="8" xfId="0" applyFont="1" applyBorder="1" applyAlignment="1">
      <alignment horizontal="center"/>
    </xf>
    <xf numFmtId="0" fontId="4" fillId="2" borderId="29" xfId="0" applyFont="1" applyFill="1" applyBorder="1" applyAlignment="1">
      <alignment horizontal="center" vertical="center"/>
    </xf>
    <xf numFmtId="0" fontId="4" fillId="2" borderId="28" xfId="0" applyFont="1" applyFill="1" applyBorder="1" applyAlignment="1">
      <alignment horizontal="center" vertical="center"/>
    </xf>
    <xf numFmtId="0" fontId="4" fillId="2" borderId="26" xfId="0" applyFont="1" applyFill="1" applyBorder="1" applyAlignment="1">
      <alignment horizontal="center" vertical="center"/>
    </xf>
    <xf numFmtId="167" fontId="4" fillId="2" borderId="0" xfId="0" applyNumberFormat="1" applyFont="1" applyFill="1" applyAlignment="1">
      <alignment horizontal="center" vertical="center"/>
    </xf>
    <xf numFmtId="166" fontId="4" fillId="0" borderId="0" xfId="0" applyNumberFormat="1" applyFont="1" applyAlignment="1">
      <alignment horizontal="center" vertical="center"/>
    </xf>
    <xf numFmtId="0" fontId="4" fillId="0" borderId="0" xfId="0" applyFont="1" applyAlignment="1">
      <alignment horizontal="center" vertical="center"/>
    </xf>
    <xf numFmtId="0" fontId="3" fillId="0" borderId="0" xfId="0" applyFont="1" applyAlignment="1">
      <alignment horizontal="left" vertical="center"/>
    </xf>
    <xf numFmtId="0" fontId="2" fillId="0" borderId="1" xfId="6" applyFont="1" applyBorder="1" applyAlignment="1">
      <alignment horizontal="center" vertical="center"/>
    </xf>
    <xf numFmtId="0" fontId="2" fillId="0" borderId="2" xfId="6" applyFont="1" applyBorder="1" applyAlignment="1">
      <alignment vertical="center" wrapText="1"/>
    </xf>
    <xf numFmtId="0" fontId="14" fillId="0" borderId="2" xfId="6" applyFont="1" applyBorder="1" applyAlignment="1">
      <alignment horizontal="center" vertical="center"/>
    </xf>
    <xf numFmtId="0" fontId="2" fillId="0" borderId="3" xfId="6" applyFont="1" applyBorder="1" applyAlignment="1">
      <alignment horizontal="center" vertical="center"/>
    </xf>
    <xf numFmtId="0" fontId="2" fillId="0" borderId="0" xfId="6" applyFont="1" applyAlignment="1">
      <alignment horizontal="center" vertical="center"/>
    </xf>
    <xf numFmtId="0" fontId="2" fillId="0" borderId="4" xfId="7" applyBorder="1"/>
    <xf numFmtId="0" fontId="2" fillId="0" borderId="0" xfId="7"/>
    <xf numFmtId="0" fontId="2" fillId="0" borderId="5" xfId="7" applyBorder="1"/>
    <xf numFmtId="0" fontId="35" fillId="0" borderId="0" xfId="8" applyBorder="1"/>
    <xf numFmtId="0" fontId="36" fillId="0" borderId="0" xfId="7" applyFont="1"/>
    <xf numFmtId="0" fontId="2" fillId="0" borderId="0" xfId="7" applyAlignment="1">
      <alignment horizontal="left" vertical="top"/>
    </xf>
    <xf numFmtId="0" fontId="33" fillId="0" borderId="0" xfId="7" applyFont="1"/>
    <xf numFmtId="0" fontId="27" fillId="0" borderId="0" xfId="7" applyFont="1" applyAlignment="1">
      <alignment horizontal="left" vertical="top"/>
    </xf>
    <xf numFmtId="0" fontId="2" fillId="0" borderId="11" xfId="6" applyFont="1" applyBorder="1" applyAlignment="1">
      <alignment horizontal="center" vertical="center"/>
    </xf>
    <xf numFmtId="0" fontId="2" fillId="0" borderId="31" xfId="6" applyFont="1" applyBorder="1" applyAlignment="1">
      <alignment horizontal="center" vertical="center"/>
    </xf>
    <xf numFmtId="0" fontId="2" fillId="0" borderId="12" xfId="6" applyFont="1" applyBorder="1" applyAlignment="1">
      <alignment horizontal="center" vertical="center"/>
    </xf>
    <xf numFmtId="0" fontId="2" fillId="0" borderId="0" xfId="7" applyAlignment="1">
      <alignment horizontal="left" vertical="top" wrapText="1"/>
    </xf>
    <xf numFmtId="0" fontId="2" fillId="0" borderId="0" xfId="7" applyAlignment="1">
      <alignment horizontal="left" vertical="top"/>
    </xf>
    <xf numFmtId="0" fontId="0" fillId="0" borderId="0" xfId="0" applyAlignment="1">
      <alignment horizontal="left" wrapText="1"/>
    </xf>
    <xf numFmtId="0" fontId="0" fillId="2" borderId="27" xfId="0" applyFill="1" applyBorder="1" applyAlignment="1">
      <alignment horizontal="center" vertical="center"/>
    </xf>
    <xf numFmtId="0" fontId="0" fillId="2" borderId="28" xfId="0" applyFill="1" applyBorder="1" applyAlignment="1">
      <alignment horizontal="center" vertical="center"/>
    </xf>
    <xf numFmtId="0" fontId="0" fillId="2" borderId="29" xfId="0" applyFill="1" applyBorder="1" applyAlignment="1">
      <alignment horizontal="center" vertical="center"/>
    </xf>
    <xf numFmtId="0" fontId="9" fillId="2" borderId="27" xfId="0" applyFont="1" applyFill="1" applyBorder="1" applyAlignment="1">
      <alignment horizontal="center" vertical="center"/>
    </xf>
    <xf numFmtId="0" fontId="9" fillId="2" borderId="28" xfId="0" applyFont="1" applyFill="1" applyBorder="1" applyAlignment="1">
      <alignment horizontal="center" vertical="center"/>
    </xf>
    <xf numFmtId="0" fontId="9" fillId="2" borderId="29" xfId="0" applyFont="1" applyFill="1" applyBorder="1" applyAlignment="1">
      <alignment horizontal="center" vertical="center"/>
    </xf>
    <xf numFmtId="0" fontId="0" fillId="2" borderId="0" xfId="0" applyFill="1" applyAlignment="1">
      <alignment horizontal="left" wrapText="1"/>
    </xf>
    <xf numFmtId="0" fontId="0" fillId="2" borderId="5" xfId="0" applyFill="1" applyBorder="1" applyAlignment="1">
      <alignment horizontal="left" wrapText="1"/>
    </xf>
    <xf numFmtId="0" fontId="9" fillId="2" borderId="9" xfId="0" applyFont="1" applyFill="1" applyBorder="1" applyAlignment="1">
      <alignment horizontal="left"/>
    </xf>
    <xf numFmtId="0" fontId="9" fillId="2" borderId="25" xfId="0" applyFont="1" applyFill="1" applyBorder="1" applyAlignment="1">
      <alignment horizontal="left"/>
    </xf>
    <xf numFmtId="0" fontId="9" fillId="2" borderId="10" xfId="0" applyFont="1" applyFill="1" applyBorder="1" applyAlignment="1">
      <alignment horizontal="left"/>
    </xf>
    <xf numFmtId="0" fontId="0" fillId="2" borderId="0" xfId="0" applyFill="1" applyAlignment="1">
      <alignment horizontal="center"/>
    </xf>
    <xf numFmtId="0" fontId="0" fillId="0" borderId="0" xfId="0" applyAlignment="1">
      <alignment wrapText="1"/>
    </xf>
    <xf numFmtId="0" fontId="9" fillId="2" borderId="9" xfId="0" applyFont="1" applyFill="1" applyBorder="1" applyAlignment="1">
      <alignment horizontal="left" vertical="center"/>
    </xf>
    <xf numFmtId="0" fontId="9" fillId="2" borderId="25" xfId="0" applyFont="1" applyFill="1" applyBorder="1" applyAlignment="1">
      <alignment horizontal="left" vertical="center"/>
    </xf>
    <xf numFmtId="0" fontId="9" fillId="2" borderId="10" xfId="0" applyFont="1" applyFill="1" applyBorder="1" applyAlignment="1">
      <alignment horizontal="left" vertical="center"/>
    </xf>
    <xf numFmtId="0" fontId="0" fillId="0" borderId="0" xfId="0" applyAlignment="1">
      <alignment horizontal="left" vertical="center" wrapText="1"/>
    </xf>
    <xf numFmtId="0" fontId="11" fillId="2" borderId="27" xfId="0" applyFont="1" applyFill="1" applyBorder="1" applyAlignment="1">
      <alignment horizontal="center" vertical="center"/>
    </xf>
    <xf numFmtId="0" fontId="11" fillId="2" borderId="29" xfId="0" applyFont="1" applyFill="1" applyBorder="1" applyAlignment="1">
      <alignment horizontal="center" vertical="center"/>
    </xf>
    <xf numFmtId="0" fontId="0" fillId="0" borderId="0" xfId="0" applyAlignment="1">
      <alignment horizontal="center"/>
    </xf>
    <xf numFmtId="0" fontId="0" fillId="2" borderId="27" xfId="0" applyFill="1" applyBorder="1" applyAlignment="1">
      <alignment horizontal="center"/>
    </xf>
    <xf numFmtId="0" fontId="0" fillId="2" borderId="28" xfId="0" applyFill="1" applyBorder="1" applyAlignment="1">
      <alignment horizontal="center"/>
    </xf>
    <xf numFmtId="0" fontId="0" fillId="2" borderId="29" xfId="0" applyFill="1" applyBorder="1" applyAlignment="1">
      <alignment horizontal="center"/>
    </xf>
    <xf numFmtId="0" fontId="4" fillId="0" borderId="0" xfId="0" applyFont="1" applyAlignment="1">
      <alignment horizontal="left" vertical="top" wrapText="1"/>
    </xf>
    <xf numFmtId="0" fontId="4" fillId="2" borderId="0" xfId="0" applyFont="1" applyFill="1" applyAlignment="1">
      <alignment horizontal="left" vertical="top" wrapText="1"/>
    </xf>
    <xf numFmtId="0" fontId="4" fillId="2" borderId="37" xfId="0" applyFont="1" applyFill="1" applyBorder="1" applyAlignment="1">
      <alignment horizontal="center"/>
    </xf>
    <xf numFmtId="0" fontId="4" fillId="2" borderId="30" xfId="0" applyFont="1" applyFill="1" applyBorder="1" applyAlignment="1">
      <alignment horizontal="center" wrapText="1"/>
    </xf>
    <xf numFmtId="0" fontId="4" fillId="2" borderId="19" xfId="0" applyFont="1" applyFill="1" applyBorder="1" applyAlignment="1">
      <alignment horizontal="center" wrapText="1"/>
    </xf>
    <xf numFmtId="0" fontId="4" fillId="2" borderId="27" xfId="0" applyFont="1" applyFill="1" applyBorder="1" applyAlignment="1">
      <alignment horizontal="center"/>
    </xf>
    <xf numFmtId="0" fontId="4" fillId="2" borderId="28" xfId="0" applyFont="1" applyFill="1" applyBorder="1" applyAlignment="1">
      <alignment horizontal="center"/>
    </xf>
    <xf numFmtId="0" fontId="4" fillId="2" borderId="29" xfId="0" applyFont="1" applyFill="1" applyBorder="1" applyAlignment="1">
      <alignment horizontal="center"/>
    </xf>
    <xf numFmtId="0" fontId="4" fillId="0" borderId="0" xfId="0" applyFont="1" applyAlignment="1">
      <alignment horizontal="center"/>
    </xf>
    <xf numFmtId="0" fontId="12" fillId="0" borderId="36" xfId="0" applyFont="1" applyBorder="1" applyAlignment="1">
      <alignment horizontal="center"/>
    </xf>
    <xf numFmtId="0" fontId="12" fillId="0" borderId="35" xfId="0" applyFont="1" applyBorder="1" applyAlignment="1">
      <alignment horizontal="center"/>
    </xf>
    <xf numFmtId="0" fontId="4" fillId="0" borderId="3" xfId="0" applyFont="1" applyBorder="1" applyAlignment="1">
      <alignment horizontal="center" vertical="center" wrapText="1"/>
    </xf>
    <xf numFmtId="0" fontId="4" fillId="0" borderId="34" xfId="0" applyFont="1" applyBorder="1" applyAlignment="1">
      <alignment horizontal="center" vertical="center" wrapText="1"/>
    </xf>
    <xf numFmtId="0" fontId="4" fillId="2" borderId="0" xfId="0" applyFont="1" applyFill="1" applyAlignment="1">
      <alignment horizontal="left" wrapText="1"/>
    </xf>
    <xf numFmtId="0" fontId="4" fillId="0" borderId="0" xfId="0" applyFont="1" applyAlignment="1">
      <alignment horizontal="center" wrapText="1"/>
    </xf>
    <xf numFmtId="0" fontId="4" fillId="0" borderId="8" xfId="0" applyFont="1" applyBorder="1" applyAlignment="1">
      <alignment horizontal="center" wrapText="1"/>
    </xf>
    <xf numFmtId="0" fontId="14" fillId="0" borderId="0" xfId="0" applyFont="1" applyAlignment="1">
      <alignment horizontal="center"/>
    </xf>
    <xf numFmtId="0" fontId="8" fillId="0" borderId="0" xfId="5"/>
    <xf numFmtId="0" fontId="8" fillId="0" borderId="0" xfId="5" applyAlignment="1">
      <alignment horizontal="left"/>
    </xf>
    <xf numFmtId="0" fontId="10" fillId="0" borderId="0" xfId="5" applyFont="1"/>
    <xf numFmtId="0" fontId="8" fillId="0" borderId="0" xfId="5" applyAlignment="1">
      <alignment horizontal="left" wrapText="1"/>
    </xf>
    <xf numFmtId="0" fontId="1" fillId="0" borderId="0" xfId="5" applyFont="1" applyAlignment="1">
      <alignment horizontal="left" vertical="top" wrapText="1"/>
    </xf>
    <xf numFmtId="0" fontId="8" fillId="2" borderId="10" xfId="5" applyFill="1" applyBorder="1"/>
    <xf numFmtId="0" fontId="8" fillId="2" borderId="25" xfId="5" applyFill="1" applyBorder="1"/>
    <xf numFmtId="0" fontId="8" fillId="2" borderId="25" xfId="5" quotePrefix="1" applyFill="1" applyBorder="1"/>
    <xf numFmtId="0" fontId="8" fillId="2" borderId="9" xfId="5" applyFill="1" applyBorder="1" applyAlignment="1">
      <alignment horizontal="left"/>
    </xf>
    <xf numFmtId="0" fontId="8" fillId="2" borderId="5" xfId="5" applyFill="1" applyBorder="1"/>
    <xf numFmtId="0" fontId="8" fillId="2" borderId="0" xfId="5" applyFill="1"/>
    <xf numFmtId="0" fontId="8" fillId="2" borderId="0" xfId="5" quotePrefix="1" applyFill="1"/>
    <xf numFmtId="0" fontId="8" fillId="2" borderId="4" xfId="5" applyFill="1" applyBorder="1" applyAlignment="1">
      <alignment horizontal="left"/>
    </xf>
    <xf numFmtId="43" fontId="0" fillId="0" borderId="0" xfId="9" applyFont="1"/>
    <xf numFmtId="0" fontId="13" fillId="0" borderId="0" xfId="5" applyFont="1"/>
    <xf numFmtId="0" fontId="8" fillId="2" borderId="0" xfId="5" applyFill="1" applyAlignment="1">
      <alignment horizontal="center"/>
    </xf>
    <xf numFmtId="0" fontId="8" fillId="2" borderId="0" xfId="5" applyFill="1" applyAlignment="1">
      <alignment horizontal="left"/>
    </xf>
    <xf numFmtId="0" fontId="9" fillId="0" borderId="0" xfId="5" applyFont="1"/>
    <xf numFmtId="0" fontId="8" fillId="2" borderId="7" xfId="5" applyFill="1" applyBorder="1" applyAlignment="1">
      <alignment horizontal="center"/>
    </xf>
    <xf numFmtId="0" fontId="8" fillId="2" borderId="8" xfId="5" applyFill="1" applyBorder="1" applyAlignment="1">
      <alignment horizontal="center"/>
    </xf>
    <xf numFmtId="0" fontId="8" fillId="2" borderId="15" xfId="5" applyFill="1" applyBorder="1" applyAlignment="1">
      <alignment horizontal="center"/>
    </xf>
    <xf numFmtId="0" fontId="8" fillId="2" borderId="19" xfId="5" applyFill="1" applyBorder="1" applyAlignment="1">
      <alignment horizontal="center"/>
    </xf>
    <xf numFmtId="0" fontId="8" fillId="2" borderId="6" xfId="5" applyFill="1" applyBorder="1" applyAlignment="1">
      <alignment horizontal="center"/>
    </xf>
    <xf numFmtId="0" fontId="8" fillId="2" borderId="0" xfId="5" applyFill="1" applyAlignment="1">
      <alignment horizontal="center"/>
    </xf>
    <xf numFmtId="0" fontId="8" fillId="2" borderId="16" xfId="5" applyFill="1" applyBorder="1" applyAlignment="1">
      <alignment horizontal="center"/>
    </xf>
    <xf numFmtId="0" fontId="8" fillId="2" borderId="18" xfId="5" applyFill="1" applyBorder="1" applyAlignment="1">
      <alignment horizontal="center"/>
    </xf>
    <xf numFmtId="0" fontId="8" fillId="2" borderId="13" xfId="5" applyFill="1" applyBorder="1" applyAlignment="1">
      <alignment horizontal="center"/>
    </xf>
    <xf numFmtId="0" fontId="8" fillId="2" borderId="37" xfId="5" applyFill="1" applyBorder="1" applyAlignment="1">
      <alignment horizontal="center"/>
    </xf>
    <xf numFmtId="0" fontId="8" fillId="2" borderId="17" xfId="5" applyFill="1" applyBorder="1" applyAlignment="1">
      <alignment horizontal="center"/>
    </xf>
    <xf numFmtId="0" fontId="8" fillId="2" borderId="18" xfId="5" applyFill="1" applyBorder="1"/>
    <xf numFmtId="0" fontId="8" fillId="2" borderId="29" xfId="5" applyFill="1" applyBorder="1" applyAlignment="1">
      <alignment horizontal="center"/>
    </xf>
    <xf numFmtId="0" fontId="8" fillId="2" borderId="28" xfId="5" applyFill="1" applyBorder="1" applyAlignment="1">
      <alignment horizontal="center"/>
    </xf>
    <xf numFmtId="0" fontId="8" fillId="2" borderId="27" xfId="5" applyFill="1" applyBorder="1" applyAlignment="1">
      <alignment horizontal="center"/>
    </xf>
    <xf numFmtId="0" fontId="8" fillId="2" borderId="30" xfId="5" applyFill="1" applyBorder="1"/>
    <xf numFmtId="43" fontId="9" fillId="0" borderId="0" xfId="5" applyNumberFormat="1" applyFont="1"/>
    <xf numFmtId="43" fontId="8" fillId="0" borderId="0" xfId="5" applyNumberFormat="1"/>
    <xf numFmtId="172" fontId="0" fillId="0" borderId="0" xfId="9" applyNumberFormat="1" applyFont="1"/>
    <xf numFmtId="2" fontId="9" fillId="2" borderId="0" xfId="5" applyNumberFormat="1" applyFont="1" applyFill="1" applyAlignment="1">
      <alignment horizontal="center"/>
    </xf>
    <xf numFmtId="0" fontId="9" fillId="2" borderId="0" xfId="5" applyFont="1" applyFill="1"/>
    <xf numFmtId="0" fontId="8" fillId="2" borderId="3" xfId="5" applyFill="1" applyBorder="1"/>
    <xf numFmtId="0" fontId="8" fillId="2" borderId="2" xfId="5" applyFill="1" applyBorder="1"/>
    <xf numFmtId="0" fontId="8" fillId="2" borderId="2" xfId="5" applyFill="1" applyBorder="1" applyAlignment="1">
      <alignment horizontal="center"/>
    </xf>
    <xf numFmtId="0" fontId="9" fillId="2" borderId="2" xfId="5" applyFont="1" applyFill="1" applyBorder="1"/>
    <xf numFmtId="0" fontId="8" fillId="2" borderId="1" xfId="5" applyFill="1" applyBorder="1" applyAlignment="1">
      <alignment horizontal="left"/>
    </xf>
    <xf numFmtId="0" fontId="8" fillId="2" borderId="29" xfId="5" applyFill="1" applyBorder="1" applyAlignment="1">
      <alignment horizontal="center"/>
    </xf>
    <xf numFmtId="0" fontId="8" fillId="2" borderId="28" xfId="5" applyFill="1" applyBorder="1" applyAlignment="1">
      <alignment horizontal="center"/>
    </xf>
    <xf numFmtId="0" fontId="8" fillId="2" borderId="27" xfId="5" applyFill="1" applyBorder="1" applyAlignment="1">
      <alignment horizontal="center"/>
    </xf>
    <xf numFmtId="0" fontId="8" fillId="0" borderId="10" xfId="5" applyBorder="1" applyAlignment="1">
      <alignment horizontal="left" wrapText="1"/>
    </xf>
    <xf numFmtId="0" fontId="8" fillId="0" borderId="25" xfId="5" applyBorder="1" applyAlignment="1">
      <alignment horizontal="left" wrapText="1"/>
    </xf>
    <xf numFmtId="0" fontId="8" fillId="0" borderId="9" xfId="5" applyBorder="1" applyAlignment="1">
      <alignment horizontal="left" wrapText="1"/>
    </xf>
    <xf numFmtId="2" fontId="8" fillId="2" borderId="29" xfId="5" applyNumberFormat="1" applyFill="1" applyBorder="1" applyAlignment="1">
      <alignment horizontal="center"/>
    </xf>
    <xf numFmtId="2" fontId="8" fillId="2" borderId="28" xfId="5" applyNumberFormat="1" applyFill="1" applyBorder="1" applyAlignment="1">
      <alignment horizontal="center"/>
    </xf>
    <xf numFmtId="2" fontId="8" fillId="2" borderId="26" xfId="5" applyNumberFormat="1" applyFill="1" applyBorder="1" applyAlignment="1">
      <alignment horizontal="center"/>
    </xf>
    <xf numFmtId="0" fontId="8" fillId="2" borderId="26" xfId="5" applyFill="1" applyBorder="1" applyAlignment="1">
      <alignment horizontal="center"/>
    </xf>
    <xf numFmtId="2" fontId="8" fillId="2" borderId="7" xfId="5" applyNumberFormat="1" applyFill="1" applyBorder="1" applyAlignment="1">
      <alignment horizontal="center"/>
    </xf>
    <xf numFmtId="2" fontId="8" fillId="2" borderId="8" xfId="5" applyNumberFormat="1" applyFill="1" applyBorder="1" applyAlignment="1">
      <alignment horizontal="center"/>
    </xf>
    <xf numFmtId="2" fontId="8" fillId="2" borderId="19" xfId="5" applyNumberFormat="1" applyFill="1" applyBorder="1" applyAlignment="1">
      <alignment horizontal="center"/>
    </xf>
    <xf numFmtId="2" fontId="8" fillId="2" borderId="6" xfId="5" applyNumberFormat="1" applyFill="1" applyBorder="1" applyAlignment="1">
      <alignment horizontal="center"/>
    </xf>
    <xf numFmtId="2" fontId="8" fillId="2" borderId="0" xfId="5" applyNumberFormat="1" applyFill="1" applyAlignment="1">
      <alignment horizontal="center"/>
    </xf>
    <xf numFmtId="2" fontId="8" fillId="2" borderId="18" xfId="5" applyNumberFormat="1" applyFill="1" applyBorder="1" applyAlignment="1">
      <alignment horizontal="center"/>
    </xf>
    <xf numFmtId="2" fontId="8" fillId="2" borderId="13" xfId="5" applyNumberFormat="1" applyFill="1" applyBorder="1" applyAlignment="1">
      <alignment horizontal="center"/>
    </xf>
    <xf numFmtId="2" fontId="8" fillId="2" borderId="37" xfId="5" applyNumberFormat="1" applyFill="1" applyBorder="1" applyAlignment="1">
      <alignment horizontal="center"/>
    </xf>
    <xf numFmtId="2" fontId="8" fillId="2" borderId="30" xfId="5" applyNumberFormat="1" applyFill="1" applyBorder="1" applyAlignment="1">
      <alignment horizontal="center"/>
    </xf>
    <xf numFmtId="0" fontId="8" fillId="2" borderId="30" xfId="5" applyFill="1" applyBorder="1" applyAlignment="1">
      <alignment horizontal="center"/>
    </xf>
    <xf numFmtId="164" fontId="8" fillId="0" borderId="0" xfId="5" applyNumberFormat="1" applyAlignment="1">
      <alignment horizontal="center"/>
    </xf>
    <xf numFmtId="0" fontId="8" fillId="0" borderId="0" xfId="5" applyAlignment="1">
      <alignment horizontal="center"/>
    </xf>
    <xf numFmtId="0" fontId="8" fillId="2" borderId="7" xfId="5" applyFill="1" applyBorder="1" applyAlignment="1">
      <alignment horizontal="center"/>
    </xf>
    <xf numFmtId="0" fontId="8" fillId="2" borderId="8" xfId="5" applyFill="1" applyBorder="1" applyAlignment="1">
      <alignment horizontal="center"/>
    </xf>
    <xf numFmtId="0" fontId="8" fillId="2" borderId="6" xfId="5" applyFill="1" applyBorder="1" applyAlignment="1">
      <alignment horizontal="center"/>
    </xf>
    <xf numFmtId="173" fontId="0" fillId="0" borderId="0" xfId="9" applyNumberFormat="1" applyFont="1"/>
    <xf numFmtId="0" fontId="8" fillId="2" borderId="13" xfId="5" applyFill="1" applyBorder="1" applyAlignment="1">
      <alignment horizontal="center"/>
    </xf>
    <xf numFmtId="0" fontId="8" fillId="2" borderId="37" xfId="5" applyFill="1" applyBorder="1" applyAlignment="1">
      <alignment horizontal="center"/>
    </xf>
    <xf numFmtId="172" fontId="8" fillId="0" borderId="8" xfId="9" applyNumberFormat="1" applyFont="1" applyBorder="1" applyAlignment="1">
      <alignment horizontal="center" wrapText="1"/>
    </xf>
    <xf numFmtId="0" fontId="8" fillId="0" borderId="8" xfId="5" applyBorder="1" applyAlignment="1">
      <alignment horizontal="center" wrapText="1"/>
    </xf>
    <xf numFmtId="172" fontId="8" fillId="0" borderId="0" xfId="9" applyNumberFormat="1" applyFont="1" applyBorder="1" applyAlignment="1">
      <alignment horizontal="center" wrapText="1"/>
    </xf>
    <xf numFmtId="0" fontId="8" fillId="0" borderId="0" xfId="5" applyAlignment="1">
      <alignment horizontal="center" wrapText="1"/>
    </xf>
    <xf numFmtId="0" fontId="8" fillId="0" borderId="0" xfId="5" applyAlignment="1">
      <alignment horizontal="left" wrapText="1"/>
    </xf>
    <xf numFmtId="0" fontId="8" fillId="0" borderId="0" xfId="5" applyAlignment="1">
      <alignment wrapText="1"/>
    </xf>
    <xf numFmtId="0" fontId="13" fillId="0" borderId="0" xfId="5" applyFont="1" applyAlignment="1">
      <alignment horizontal="left" wrapText="1"/>
    </xf>
    <xf numFmtId="0" fontId="1" fillId="0" borderId="0" xfId="5" applyFont="1"/>
    <xf numFmtId="0" fontId="1" fillId="0" borderId="0" xfId="5" applyFont="1" applyAlignment="1">
      <alignment horizontal="left" wrapText="1"/>
    </xf>
    <xf numFmtId="172" fontId="1" fillId="0" borderId="0" xfId="9" applyNumberFormat="1" applyFont="1"/>
    <xf numFmtId="0" fontId="1" fillId="0" borderId="0" xfId="5" applyFont="1" applyAlignment="1">
      <alignment horizontal="left" vertical="center" wrapText="1"/>
    </xf>
    <xf numFmtId="43" fontId="1" fillId="0" borderId="0" xfId="9" applyFont="1"/>
    <xf numFmtId="0" fontId="14" fillId="0" borderId="0" xfId="5" applyFont="1"/>
    <xf numFmtId="0" fontId="1" fillId="0" borderId="0" xfId="5" applyFont="1" applyAlignment="1">
      <alignment horizontal="left" vertical="center" wrapText="1"/>
    </xf>
    <xf numFmtId="174" fontId="1" fillId="0" borderId="10" xfId="5" applyNumberFormat="1" applyFont="1" applyBorder="1"/>
    <xf numFmtId="0" fontId="1" fillId="0" borderId="9" xfId="5" applyFont="1" applyBorder="1"/>
    <xf numFmtId="0" fontId="1" fillId="0" borderId="0" xfId="5" applyFont="1" applyAlignment="1">
      <alignment horizontal="left" wrapText="1"/>
    </xf>
    <xf numFmtId="0" fontId="1" fillId="0" borderId="0" xfId="5" applyFont="1" applyAlignment="1">
      <alignment horizontal="center" wrapText="1"/>
    </xf>
    <xf numFmtId="0" fontId="8" fillId="2" borderId="15" xfId="5" applyFill="1" applyBorder="1" applyAlignment="1">
      <alignment horizontal="center"/>
    </xf>
    <xf numFmtId="0" fontId="38" fillId="0" borderId="8" xfId="5" applyFont="1" applyBorder="1" applyAlignment="1">
      <alignment horizontal="center"/>
    </xf>
    <xf numFmtId="0" fontId="8" fillId="2" borderId="17" xfId="5" applyFill="1" applyBorder="1" applyAlignment="1">
      <alignment horizontal="center"/>
    </xf>
    <xf numFmtId="0" fontId="8" fillId="2" borderId="7" xfId="5" applyFill="1" applyBorder="1" applyAlignment="1">
      <alignment horizontal="center" wrapText="1"/>
    </xf>
    <xf numFmtId="0" fontId="8" fillId="2" borderId="15" xfId="5" applyFill="1" applyBorder="1" applyAlignment="1">
      <alignment horizontal="center" wrapText="1"/>
    </xf>
    <xf numFmtId="0" fontId="8" fillId="2" borderId="6" xfId="5" applyFill="1" applyBorder="1" applyAlignment="1">
      <alignment horizontal="center" wrapText="1"/>
    </xf>
    <xf numFmtId="0" fontId="8" fillId="2" borderId="16" xfId="5" applyFill="1" applyBorder="1" applyAlignment="1">
      <alignment horizontal="center" wrapText="1"/>
    </xf>
    <xf numFmtId="0" fontId="8" fillId="2" borderId="13" xfId="5" applyFill="1" applyBorder="1" applyAlignment="1">
      <alignment horizontal="center" wrapText="1"/>
    </xf>
    <xf numFmtId="0" fontId="8" fillId="2" borderId="17" xfId="5" applyFill="1" applyBorder="1" applyAlignment="1">
      <alignment horizontal="center" wrapText="1"/>
    </xf>
    <xf numFmtId="3" fontId="8" fillId="2" borderId="29" xfId="5" applyNumberFormat="1" applyFill="1" applyBorder="1" applyAlignment="1">
      <alignment horizontal="center"/>
    </xf>
    <xf numFmtId="3" fontId="8" fillId="2" borderId="7" xfId="5" applyNumberFormat="1" applyFill="1" applyBorder="1" applyAlignment="1">
      <alignment horizontal="center"/>
    </xf>
    <xf numFmtId="3" fontId="8" fillId="2" borderId="13" xfId="5" applyNumberFormat="1" applyFill="1" applyBorder="1" applyAlignment="1">
      <alignment horizontal="center"/>
    </xf>
    <xf numFmtId="167" fontId="1" fillId="0" borderId="0" xfId="9" applyNumberFormat="1" applyFont="1" applyAlignment="1">
      <alignment horizontal="center"/>
    </xf>
    <xf numFmtId="0" fontId="1" fillId="0" borderId="6" xfId="5" applyFont="1" applyBorder="1" applyAlignment="1">
      <alignment horizontal="center"/>
    </xf>
    <xf numFmtId="0" fontId="1" fillId="0" borderId="8" xfId="5" applyFont="1" applyBorder="1" applyAlignment="1">
      <alignment horizontal="center"/>
    </xf>
    <xf numFmtId="0" fontId="1" fillId="0" borderId="7" xfId="5" applyFont="1" applyBorder="1" applyAlignment="1">
      <alignment horizontal="center"/>
    </xf>
    <xf numFmtId="0" fontId="1" fillId="0" borderId="0" xfId="5" applyFont="1" applyAlignment="1">
      <alignment horizontal="center"/>
    </xf>
    <xf numFmtId="0" fontId="8" fillId="2" borderId="0" xfId="5" applyFill="1" applyAlignment="1">
      <alignment horizontal="left" indent="1"/>
    </xf>
    <xf numFmtId="3" fontId="1" fillId="0" borderId="0" xfId="9" applyNumberFormat="1" applyFont="1" applyAlignment="1">
      <alignment horizontal="center"/>
    </xf>
    <xf numFmtId="0" fontId="1" fillId="2" borderId="0" xfId="5" applyFont="1" applyFill="1"/>
    <xf numFmtId="0" fontId="15" fillId="0" borderId="0" xfId="5" applyFont="1"/>
    <xf numFmtId="0" fontId="8" fillId="2" borderId="26" xfId="5" applyFill="1" applyBorder="1" applyAlignment="1">
      <alignment horizontal="left" wrapText="1"/>
    </xf>
    <xf numFmtId="0" fontId="8" fillId="4" borderId="6" xfId="5" applyFill="1" applyBorder="1" applyAlignment="1">
      <alignment horizontal="center"/>
    </xf>
    <xf numFmtId="0" fontId="8" fillId="4" borderId="0" xfId="5" applyFill="1" applyAlignment="1">
      <alignment horizontal="center"/>
    </xf>
    <xf numFmtId="0" fontId="8" fillId="4" borderId="18" xfId="5" applyFill="1" applyBorder="1" applyAlignment="1">
      <alignment horizontal="center"/>
    </xf>
    <xf numFmtId="0" fontId="8" fillId="4" borderId="13" xfId="5" applyFill="1" applyBorder="1" applyAlignment="1">
      <alignment horizontal="center"/>
    </xf>
    <xf numFmtId="0" fontId="8" fillId="4" borderId="37" xfId="5" applyFill="1" applyBorder="1" applyAlignment="1">
      <alignment horizontal="center"/>
    </xf>
    <xf numFmtId="0" fontId="8" fillId="4" borderId="30" xfId="5" applyFill="1" applyBorder="1" applyAlignment="1">
      <alignment horizontal="center"/>
    </xf>
    <xf numFmtId="0" fontId="8" fillId="0" borderId="10" xfId="5" applyBorder="1" applyAlignment="1">
      <alignment horizontal="center"/>
    </xf>
    <xf numFmtId="0" fontId="8" fillId="0" borderId="25" xfId="5" applyBorder="1"/>
    <xf numFmtId="0" fontId="8" fillId="0" borderId="9" xfId="5" applyBorder="1"/>
    <xf numFmtId="0" fontId="21" fillId="0" borderId="0" xfId="5" applyFont="1"/>
  </cellXfs>
  <cellStyles count="10">
    <cellStyle name="Comma 2" xfId="9" xr:uid="{4F9F5A82-2720-BF4D-AE5B-971D750FE647}"/>
    <cellStyle name="Currency" xfId="3" builtinId="4"/>
    <cellStyle name="Currency 2" xfId="2" xr:uid="{23A4C3F9-7E1D-5F4C-9E5B-2961211888F1}"/>
    <cellStyle name="Hyperlink 2" xfId="8" xr:uid="{2F84AE7C-D461-AC41-B5E0-B402A6546819}"/>
    <cellStyle name="Normal" xfId="0" builtinId="0"/>
    <cellStyle name="Normal 2" xfId="5" xr:uid="{B40B91BA-007B-5043-93BB-7593D74BBD25}"/>
    <cellStyle name="Normal 2 2" xfId="6" xr:uid="{19B7271F-56A3-6845-88ED-2080510C1DB2}"/>
    <cellStyle name="Normal 4" xfId="7" xr:uid="{95809259-D203-AD44-802B-ACC1AD7ACBC5}"/>
    <cellStyle name="Percent" xfId="1" builtinId="5"/>
    <cellStyle name="Percent 2" xfId="4" xr:uid="{F0A0309C-B71A-9D43-AFA7-5F78C5DDFA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457200</xdr:colOff>
      <xdr:row>0</xdr:row>
      <xdr:rowOff>98404</xdr:rowOff>
    </xdr:from>
    <xdr:to>
      <xdr:col>4</xdr:col>
      <xdr:colOff>80818</xdr:colOff>
      <xdr:row>4</xdr:row>
      <xdr:rowOff>180253</xdr:rowOff>
    </xdr:to>
    <xdr:pic>
      <xdr:nvPicPr>
        <xdr:cNvPr id="2" name="Picture 1">
          <a:extLst>
            <a:ext uri="{FF2B5EF4-FFF2-40B4-BE49-F238E27FC236}">
              <a16:creationId xmlns:a16="http://schemas.microsoft.com/office/drawing/2014/main" id="{1F392FB2-2E58-5244-826C-95F548BBB543}"/>
            </a:ext>
          </a:extLst>
        </xdr:cNvPr>
        <xdr:cNvPicPr>
          <a:picLocks noChangeAspect="1"/>
        </xdr:cNvPicPr>
      </xdr:nvPicPr>
      <xdr:blipFill>
        <a:blip xmlns:r="http://schemas.openxmlformats.org/officeDocument/2006/relationships" r:embed="rId1"/>
        <a:stretch>
          <a:fillRect/>
        </a:stretch>
      </xdr:blipFill>
      <xdr:spPr>
        <a:xfrm>
          <a:off x="457200" y="98404"/>
          <a:ext cx="2874818" cy="86924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13</xdr:col>
      <xdr:colOff>61384</xdr:colOff>
      <xdr:row>2</xdr:row>
      <xdr:rowOff>193221</xdr:rowOff>
    </xdr:from>
    <xdr:to>
      <xdr:col>16</xdr:col>
      <xdr:colOff>381326</xdr:colOff>
      <xdr:row>4</xdr:row>
      <xdr:rowOff>108256</xdr:rowOff>
    </xdr:to>
    <mc:AlternateContent xmlns:mc="http://schemas.openxmlformats.org/markup-compatibility/2006" xmlns:a14="http://schemas.microsoft.com/office/drawing/2010/main">
      <mc:Choice Requires="a14">
        <xdr:sp macro="" textlink="">
          <xdr:nvSpPr>
            <xdr:cNvPr id="2" name="TextBox 1">
              <a:extLst>
                <a:ext uri="{FF2B5EF4-FFF2-40B4-BE49-F238E27FC236}">
                  <a16:creationId xmlns:a16="http://schemas.microsoft.com/office/drawing/2014/main" id="{DD70EA9D-5D6F-9C45-BE4F-068CF4B8683A}"/>
                </a:ext>
              </a:extLst>
            </xdr:cNvPr>
            <xdr:cNvSpPr txBox="1"/>
          </xdr:nvSpPr>
          <xdr:spPr>
            <a:xfrm>
              <a:off x="10647741" y="628650"/>
              <a:ext cx="2885342" cy="3214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𝐹𝑟𝑒𝑞𝑢𝑒𝑛𝑐𝑦</m:t>
                    </m:r>
                    <m:r>
                      <a:rPr lang="en-US" sz="1100" b="0" i="1">
                        <a:latin typeface="Cambria Math" panose="02040503050406030204" pitchFamily="18" charset="0"/>
                      </a:rPr>
                      <m:t> </m:t>
                    </m:r>
                    <m:r>
                      <a:rPr lang="en-US" sz="1100" b="0" i="1">
                        <a:latin typeface="Cambria Math" panose="02040503050406030204" pitchFamily="18" charset="0"/>
                      </a:rPr>
                      <m:t>𝑅𝑒𝑙𝑎𝑡𝑖𝑣𝑖𝑡𝑦</m:t>
                    </m:r>
                    <m:r>
                      <a:rPr lang="en-US" sz="1100" b="0" i="1">
                        <a:latin typeface="Cambria Math" panose="02040503050406030204" pitchFamily="18" charset="0"/>
                      </a:rPr>
                      <m:t>= </m:t>
                    </m:r>
                    <m:f>
                      <m:fPr>
                        <m:ctrlPr>
                          <a:rPr lang="en-US" sz="1100" b="0" i="1">
                            <a:latin typeface="Cambria Math" panose="02040503050406030204" pitchFamily="18" charset="0"/>
                          </a:rPr>
                        </m:ctrlPr>
                      </m:fPr>
                      <m:num>
                        <m:r>
                          <a:rPr lang="en-US" sz="1100" b="0" i="1">
                            <a:latin typeface="Cambria Math" panose="02040503050406030204" pitchFamily="18" charset="0"/>
                          </a:rPr>
                          <m:t>#</m:t>
                        </m:r>
                        <m:r>
                          <a:rPr lang="en-US" sz="1100" b="0" i="1">
                            <a:latin typeface="Cambria Math" panose="02040503050406030204" pitchFamily="18" charset="0"/>
                          </a:rPr>
                          <m:t>𝐼𝑛𝑗𝑢𝑟𝑦</m:t>
                        </m:r>
                        <m:r>
                          <a:rPr lang="en-US" sz="1100" b="0" i="1">
                            <a:latin typeface="Cambria Math" panose="02040503050406030204" pitchFamily="18" charset="0"/>
                          </a:rPr>
                          <m:t> </m:t>
                        </m:r>
                        <m:r>
                          <a:rPr lang="en-US" sz="1100" b="0" i="1">
                            <a:latin typeface="Cambria Math" panose="02040503050406030204" pitchFamily="18" charset="0"/>
                          </a:rPr>
                          <m:t>𝑡𝑦𝑝𝑒</m:t>
                        </m:r>
                        <m:r>
                          <a:rPr lang="en-US" sz="1100" b="0" i="1">
                            <a:latin typeface="Cambria Math" panose="02040503050406030204" pitchFamily="18" charset="0"/>
                          </a:rPr>
                          <m:t> </m:t>
                        </m:r>
                        <m:r>
                          <a:rPr lang="en-US" sz="1100" b="0" i="1">
                            <a:latin typeface="Cambria Math" panose="02040503050406030204" pitchFamily="18" charset="0"/>
                          </a:rPr>
                          <m:t>𝐶𝑙𝑎𝑖𝑚𝑠</m:t>
                        </m:r>
                      </m:num>
                      <m:den>
                        <m:r>
                          <a:rPr lang="en-US" sz="1100" b="0" i="1">
                            <a:latin typeface="Cambria Math" panose="02040503050406030204" pitchFamily="18" charset="0"/>
                          </a:rPr>
                          <m:t>#</m:t>
                        </m:r>
                        <m:r>
                          <a:rPr lang="en-US" sz="1100" b="0" i="1">
                            <a:latin typeface="Cambria Math" panose="02040503050406030204" pitchFamily="18" charset="0"/>
                          </a:rPr>
                          <m:t>𝑇𝑇</m:t>
                        </m:r>
                        <m:r>
                          <a:rPr lang="en-US" sz="1100" b="0" i="1">
                            <a:latin typeface="Cambria Math" panose="02040503050406030204" pitchFamily="18" charset="0"/>
                          </a:rPr>
                          <m:t> </m:t>
                        </m:r>
                        <m:r>
                          <a:rPr lang="en-US" sz="1100" b="0" i="1">
                            <a:latin typeface="Cambria Math" panose="02040503050406030204" pitchFamily="18" charset="0"/>
                          </a:rPr>
                          <m:t>𝐶𝑙𝑎𝑖𝑚𝑠</m:t>
                        </m:r>
                      </m:den>
                    </m:f>
                  </m:oMath>
                </m:oMathPara>
              </a14:m>
              <a:endParaRPr lang="en-US" sz="1100"/>
            </a:p>
          </xdr:txBody>
        </xdr:sp>
      </mc:Choice>
      <mc:Fallback xmlns="">
        <xdr:sp macro="" textlink="">
          <xdr:nvSpPr>
            <xdr:cNvPr id="2" name="TextBox 1">
              <a:extLst>
                <a:ext uri="{FF2B5EF4-FFF2-40B4-BE49-F238E27FC236}">
                  <a16:creationId xmlns:a16="http://schemas.microsoft.com/office/drawing/2014/main" id="{DD70EA9D-5D6F-9C45-BE4F-068CF4B8683A}"/>
                </a:ext>
              </a:extLst>
            </xdr:cNvPr>
            <xdr:cNvSpPr txBox="1"/>
          </xdr:nvSpPr>
          <xdr:spPr>
            <a:xfrm>
              <a:off x="10647741" y="628650"/>
              <a:ext cx="2885342" cy="3214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pPr/>
              <a:r>
                <a:rPr lang="en-US" sz="1100" b="0" i="0">
                  <a:latin typeface="Cambria Math" panose="02040503050406030204" pitchFamily="18" charset="0"/>
                </a:rPr>
                <a:t>𝐹𝑟𝑒𝑞𝑢𝑒𝑛𝑐𝑦 𝑅𝑒𝑙𝑎𝑡𝑖𝑣𝑖𝑡𝑦=  (#𝐼𝑛𝑗𝑢𝑟𝑦 𝑡𝑦𝑝𝑒 𝐶𝑙𝑎𝑖𝑚𝑠)/(#𝑇𝑇 𝐶𝑙𝑎𝑖𝑚𝑠)</a:t>
              </a:r>
              <a:endParaRPr lang="en-US" sz="1100"/>
            </a:p>
          </xdr:txBody>
        </xdr:sp>
      </mc:Fallback>
    </mc:AlternateContent>
    <xdr:clientData/>
  </xdr:twoCellAnchor>
  <xdr:twoCellAnchor>
    <xdr:from>
      <xdr:col>13</xdr:col>
      <xdr:colOff>180243</xdr:colOff>
      <xdr:row>17</xdr:row>
      <xdr:rowOff>66674</xdr:rowOff>
    </xdr:from>
    <xdr:to>
      <xdr:col>19</xdr:col>
      <xdr:colOff>806690</xdr:colOff>
      <xdr:row>18</xdr:row>
      <xdr:rowOff>62759</xdr:rowOff>
    </xdr:to>
    <mc:AlternateContent xmlns:mc="http://schemas.openxmlformats.org/markup-compatibility/2006" xmlns:a14="http://schemas.microsoft.com/office/drawing/2010/main">
      <mc:Choice Requires="a14">
        <xdr:sp macro="" textlink="">
          <xdr:nvSpPr>
            <xdr:cNvPr id="8" name="TextBox 7">
              <a:extLst>
                <a:ext uri="{FF2B5EF4-FFF2-40B4-BE49-F238E27FC236}">
                  <a16:creationId xmlns:a16="http://schemas.microsoft.com/office/drawing/2014/main" id="{57BD0239-3BCF-534E-8C09-33EAD90965A8}"/>
                </a:ext>
              </a:extLst>
            </xdr:cNvPr>
            <xdr:cNvSpPr txBox="1"/>
          </xdr:nvSpPr>
          <xdr:spPr>
            <a:xfrm>
              <a:off x="1831243" y="11133817"/>
              <a:ext cx="5668347" cy="1992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pPr/>
              <a14:m>
                <m:oMathPara xmlns:m="http://schemas.openxmlformats.org/officeDocument/2006/math">
                  <m:oMathParaPr>
                    <m:jc m:val="centerGroup"/>
                  </m:oMathParaPr>
                  <m:oMath xmlns:m="http://schemas.openxmlformats.org/officeDocument/2006/math">
                    <m:sSubSup>
                      <m:sSubSupPr>
                        <m:ctrlPr>
                          <a:rPr lang="en-US" sz="1100" i="1">
                            <a:latin typeface="Cambria Math" panose="02040503050406030204" pitchFamily="18" charset="0"/>
                          </a:rPr>
                        </m:ctrlPr>
                      </m:sSubSupPr>
                      <m:e>
                        <m:r>
                          <a:rPr lang="en-US" sz="1100" b="0" i="1">
                            <a:latin typeface="Cambria Math" panose="02040503050406030204" pitchFamily="18" charset="0"/>
                          </a:rPr>
                          <m:t>𝑤</m:t>
                        </m:r>
                      </m:e>
                      <m:sub>
                        <m:r>
                          <a:rPr lang="en-US" sz="1100" b="0" i="1">
                            <a:latin typeface="Cambria Math" panose="02040503050406030204" pitchFamily="18" charset="0"/>
                          </a:rPr>
                          <m:t>𝑐</m:t>
                        </m:r>
                      </m:sub>
                      <m:sup>
                        <m:r>
                          <a:rPr lang="en-US" sz="1100" b="0" i="1">
                            <a:latin typeface="Cambria Math" panose="02040503050406030204" pitchFamily="18" charset="0"/>
                          </a:rPr>
                          <m:t>𝑝𝑟𝑒𝑑</m:t>
                        </m:r>
                      </m:sup>
                    </m:sSubSup>
                    <m:r>
                      <a:rPr lang="en-US" sz="1100" i="1">
                        <a:latin typeface="Cambria Math" panose="02040503050406030204" pitchFamily="18" charset="0"/>
                        <a:ea typeface="Cambria Math" panose="02040503050406030204" pitchFamily="18" charset="0"/>
                      </a:rPr>
                      <m:t>=</m:t>
                    </m:r>
                    <m:r>
                      <a:rPr lang="en-US" sz="1100" b="0" i="1">
                        <a:latin typeface="Cambria Math" panose="02040503050406030204" pitchFamily="18" charset="0"/>
                        <a:ea typeface="Cambria Math" panose="02040503050406030204" pitchFamily="18" charset="0"/>
                      </a:rPr>
                      <m:t> </m:t>
                    </m:r>
                    <m:sSub>
                      <m:sSubPr>
                        <m:ctrlPr>
                          <a:rPr lang="en-US" sz="1100" b="0" i="1">
                            <a:latin typeface="Cambria Math" panose="02040503050406030204" pitchFamily="18" charset="0"/>
                            <a:ea typeface="Cambria Math" panose="02040503050406030204" pitchFamily="18" charset="0"/>
                          </a:rPr>
                        </m:ctrlPr>
                      </m:sSubPr>
                      <m:e>
                        <m:r>
                          <a:rPr lang="en-US" sz="1100" b="0" i="1">
                            <a:latin typeface="Cambria Math" panose="02040503050406030204" pitchFamily="18" charset="0"/>
                            <a:ea typeface="Cambria Math" panose="02040503050406030204" pitchFamily="18" charset="0"/>
                          </a:rPr>
                          <m:t>𝑊</m:t>
                        </m:r>
                      </m:e>
                      <m:sub>
                        <m:r>
                          <a:rPr lang="en-US" sz="1100" b="0" i="1">
                            <a:latin typeface="Cambria Math" panose="02040503050406030204" pitchFamily="18" charset="0"/>
                            <a:ea typeface="Cambria Math" panose="02040503050406030204" pitchFamily="18" charset="0"/>
                          </a:rPr>
                          <m:t>𝐻𝐺</m:t>
                        </m:r>
                      </m:sub>
                    </m:sSub>
                    <m:r>
                      <a:rPr lang="en-US" sz="1100" b="0" i="1">
                        <a:latin typeface="Cambria Math" panose="02040503050406030204" pitchFamily="18" charset="0"/>
                        <a:ea typeface="Cambria Math" panose="02040503050406030204" pitchFamily="18" charset="0"/>
                      </a:rPr>
                      <m:t>+</m:t>
                    </m:r>
                    <m:sSub>
                      <m:sSubPr>
                        <m:ctrlPr>
                          <a:rPr lang="en-US" sz="1100" b="0" i="1">
                            <a:latin typeface="Cambria Math" panose="02040503050406030204" pitchFamily="18" charset="0"/>
                            <a:ea typeface="Cambria Math" panose="02040503050406030204" pitchFamily="18" charset="0"/>
                          </a:rPr>
                        </m:ctrlPr>
                      </m:sSubPr>
                      <m:e>
                        <m:r>
                          <a:rPr lang="en-US" sz="1100" b="0" i="1">
                            <a:latin typeface="Cambria Math" panose="02040503050406030204" pitchFamily="18" charset="0"/>
                            <a:ea typeface="Cambria Math" panose="02040503050406030204" pitchFamily="18" charset="0"/>
                          </a:rPr>
                          <m:t>𝑏</m:t>
                        </m:r>
                      </m:e>
                      <m:sub>
                        <m:r>
                          <a:rPr lang="en-US" sz="1100" b="0" i="1">
                            <a:latin typeface="Cambria Math" panose="02040503050406030204" pitchFamily="18" charset="0"/>
                            <a:ea typeface="Cambria Math" panose="02040503050406030204" pitchFamily="18" charset="0"/>
                          </a:rPr>
                          <m:t>𝑤</m:t>
                        </m:r>
                      </m:sub>
                    </m:sSub>
                    <m:d>
                      <m:dPr>
                        <m:ctrlPr>
                          <a:rPr lang="en-US" sz="1100" b="0" i="1">
                            <a:latin typeface="Cambria Math" panose="02040503050406030204" pitchFamily="18" charset="0"/>
                            <a:ea typeface="Cambria Math" panose="02040503050406030204" pitchFamily="18" charset="0"/>
                          </a:rPr>
                        </m:ctrlPr>
                      </m:dPr>
                      <m:e>
                        <m:sSub>
                          <m:sSubPr>
                            <m:ctrlPr>
                              <a:rPr lang="en-US" sz="1100" b="0" i="1">
                                <a:latin typeface="Cambria Math" panose="02040503050406030204" pitchFamily="18" charset="0"/>
                                <a:ea typeface="Cambria Math" panose="02040503050406030204" pitchFamily="18" charset="0"/>
                              </a:rPr>
                            </m:ctrlPr>
                          </m:sSubPr>
                          <m:e>
                            <m:r>
                              <a:rPr lang="en-US" sz="1100" b="0" i="1">
                                <a:latin typeface="Cambria Math" panose="02040503050406030204" pitchFamily="18" charset="0"/>
                                <a:ea typeface="Cambria Math" panose="02040503050406030204" pitchFamily="18" charset="0"/>
                              </a:rPr>
                              <m:t>𝑉</m:t>
                            </m:r>
                          </m:e>
                          <m:sub>
                            <m:r>
                              <a:rPr lang="en-US" sz="1100" b="0" i="1">
                                <a:latin typeface="Cambria Math" panose="02040503050406030204" pitchFamily="18" charset="0"/>
                                <a:ea typeface="Cambria Math" panose="02040503050406030204" pitchFamily="18" charset="0"/>
                              </a:rPr>
                              <m:t>𝑐𝑙𝑎𝑠𝑠</m:t>
                            </m:r>
                          </m:sub>
                        </m:sSub>
                        <m:r>
                          <a:rPr lang="en-US" sz="1100" b="0" i="1">
                            <a:latin typeface="Cambria Math" panose="02040503050406030204" pitchFamily="18" charset="0"/>
                            <a:ea typeface="Cambria Math" panose="02040503050406030204" pitchFamily="18" charset="0"/>
                          </a:rPr>
                          <m:t>−</m:t>
                        </m:r>
                        <m:sSub>
                          <m:sSubPr>
                            <m:ctrlPr>
                              <a:rPr lang="en-US" sz="1100" b="0" i="1">
                                <a:latin typeface="Cambria Math" panose="02040503050406030204" pitchFamily="18" charset="0"/>
                                <a:ea typeface="Cambria Math" panose="02040503050406030204" pitchFamily="18" charset="0"/>
                              </a:rPr>
                            </m:ctrlPr>
                          </m:sSubPr>
                          <m:e>
                            <m:r>
                              <a:rPr lang="en-US" sz="1100" b="0" i="1">
                                <a:latin typeface="Cambria Math" panose="02040503050406030204" pitchFamily="18" charset="0"/>
                                <a:ea typeface="Cambria Math" panose="02040503050406030204" pitchFamily="18" charset="0"/>
                              </a:rPr>
                              <m:t>𝑉</m:t>
                            </m:r>
                          </m:e>
                          <m:sub>
                            <m:r>
                              <a:rPr lang="en-US" sz="1100" b="0" i="1">
                                <a:latin typeface="Cambria Math" panose="02040503050406030204" pitchFamily="18" charset="0"/>
                                <a:ea typeface="Cambria Math" panose="02040503050406030204" pitchFamily="18" charset="0"/>
                              </a:rPr>
                              <m:t>𝐻𝐺</m:t>
                            </m:r>
                          </m:sub>
                        </m:sSub>
                      </m:e>
                    </m:d>
                    <m:r>
                      <a:rPr lang="en-US" sz="1100" b="0" i="1">
                        <a:latin typeface="Cambria Math" panose="02040503050406030204" pitchFamily="18" charset="0"/>
                        <a:ea typeface="Cambria Math" panose="02040503050406030204" pitchFamily="18" charset="0"/>
                      </a:rPr>
                      <m:t>+</m:t>
                    </m:r>
                    <m:sSub>
                      <m:sSubPr>
                        <m:ctrlPr>
                          <a:rPr lang="en-US" sz="1100" b="0" i="1">
                            <a:latin typeface="Cambria Math" panose="02040503050406030204" pitchFamily="18" charset="0"/>
                            <a:ea typeface="Cambria Math" panose="02040503050406030204" pitchFamily="18" charset="0"/>
                          </a:rPr>
                        </m:ctrlPr>
                      </m:sSubPr>
                      <m:e>
                        <m:r>
                          <a:rPr lang="en-US" sz="1100" b="0" i="1">
                            <a:latin typeface="Cambria Math" panose="02040503050406030204" pitchFamily="18" charset="0"/>
                            <a:ea typeface="Cambria Math" panose="02040503050406030204" pitchFamily="18" charset="0"/>
                          </a:rPr>
                          <m:t>𝑐</m:t>
                        </m:r>
                      </m:e>
                      <m:sub>
                        <m:r>
                          <a:rPr lang="en-US" sz="1100" b="0" i="1">
                            <a:latin typeface="Cambria Math" panose="02040503050406030204" pitchFamily="18" charset="0"/>
                            <a:ea typeface="Cambria Math" panose="02040503050406030204" pitchFamily="18" charset="0"/>
                          </a:rPr>
                          <m:t>𝑤</m:t>
                        </m:r>
                      </m:sub>
                    </m:sSub>
                    <m:d>
                      <m:dPr>
                        <m:ctrlPr>
                          <a:rPr lang="en-US" sz="1100" b="0" i="1">
                            <a:latin typeface="Cambria Math" panose="02040503050406030204" pitchFamily="18" charset="0"/>
                            <a:ea typeface="Cambria Math" panose="02040503050406030204" pitchFamily="18" charset="0"/>
                          </a:rPr>
                        </m:ctrlPr>
                      </m:dPr>
                      <m:e>
                        <m:sSub>
                          <m:sSubPr>
                            <m:ctrlPr>
                              <a:rPr lang="en-US" sz="1100" b="0" i="1">
                                <a:latin typeface="Cambria Math" panose="02040503050406030204" pitchFamily="18" charset="0"/>
                                <a:ea typeface="Cambria Math" panose="02040503050406030204" pitchFamily="18" charset="0"/>
                              </a:rPr>
                            </m:ctrlPr>
                          </m:sSubPr>
                          <m:e>
                            <m:r>
                              <a:rPr lang="en-US" sz="1100" b="0" i="1">
                                <a:latin typeface="Cambria Math" panose="02040503050406030204" pitchFamily="18" charset="0"/>
                                <a:ea typeface="Cambria Math" panose="02040503050406030204" pitchFamily="18" charset="0"/>
                              </a:rPr>
                              <m:t>𝑊</m:t>
                            </m:r>
                          </m:e>
                          <m:sub>
                            <m:r>
                              <a:rPr lang="en-US" sz="1100" b="0" i="1">
                                <a:latin typeface="Cambria Math" panose="02040503050406030204" pitchFamily="18" charset="0"/>
                                <a:ea typeface="Cambria Math" panose="02040503050406030204" pitchFamily="18" charset="0"/>
                              </a:rPr>
                              <m:t>𝑐𝑙𝑎𝑠𝑠</m:t>
                            </m:r>
                          </m:sub>
                        </m:sSub>
                        <m:r>
                          <a:rPr lang="en-US" sz="1100" b="0" i="1">
                            <a:latin typeface="Cambria Math" panose="02040503050406030204" pitchFamily="18" charset="0"/>
                            <a:ea typeface="Cambria Math" panose="02040503050406030204" pitchFamily="18" charset="0"/>
                          </a:rPr>
                          <m:t>−</m:t>
                        </m:r>
                        <m:sSub>
                          <m:sSubPr>
                            <m:ctrlPr>
                              <a:rPr lang="en-US" sz="1100" b="0" i="1">
                                <a:latin typeface="Cambria Math" panose="02040503050406030204" pitchFamily="18" charset="0"/>
                                <a:ea typeface="Cambria Math" panose="02040503050406030204" pitchFamily="18" charset="0"/>
                              </a:rPr>
                            </m:ctrlPr>
                          </m:sSubPr>
                          <m:e>
                            <m:r>
                              <a:rPr lang="en-US" sz="1100" b="0" i="1">
                                <a:latin typeface="Cambria Math" panose="02040503050406030204" pitchFamily="18" charset="0"/>
                                <a:ea typeface="Cambria Math" panose="02040503050406030204" pitchFamily="18" charset="0"/>
                              </a:rPr>
                              <m:t>𝑊</m:t>
                            </m:r>
                          </m:e>
                          <m:sub>
                            <m:r>
                              <a:rPr lang="en-US" sz="1100" b="0" i="1">
                                <a:latin typeface="Cambria Math" panose="02040503050406030204" pitchFamily="18" charset="0"/>
                                <a:ea typeface="Cambria Math" panose="02040503050406030204" pitchFamily="18" charset="0"/>
                              </a:rPr>
                              <m:t>𝐻𝐺</m:t>
                            </m:r>
                          </m:sub>
                        </m:sSub>
                      </m:e>
                    </m:d>
                    <m:r>
                      <a:rPr lang="en-US" sz="1100" b="0" i="1">
                        <a:latin typeface="Cambria Math" panose="02040503050406030204" pitchFamily="18" charset="0"/>
                        <a:ea typeface="Cambria Math" panose="02040503050406030204" pitchFamily="18" charset="0"/>
                      </a:rPr>
                      <m:t>+</m:t>
                    </m:r>
                    <m:sSub>
                      <m:sSubPr>
                        <m:ctrlPr>
                          <a:rPr lang="en-US" sz="1100" b="0" i="1">
                            <a:latin typeface="Cambria Math" panose="02040503050406030204" pitchFamily="18" charset="0"/>
                            <a:ea typeface="Cambria Math" panose="02040503050406030204" pitchFamily="18" charset="0"/>
                          </a:rPr>
                        </m:ctrlPr>
                      </m:sSubPr>
                      <m:e>
                        <m:r>
                          <a:rPr lang="en-US" sz="1100" b="0" i="1">
                            <a:latin typeface="Cambria Math" panose="02040503050406030204" pitchFamily="18" charset="0"/>
                            <a:ea typeface="Cambria Math" panose="02040503050406030204" pitchFamily="18" charset="0"/>
                          </a:rPr>
                          <m:t>𝑑</m:t>
                        </m:r>
                      </m:e>
                      <m:sub>
                        <m:r>
                          <a:rPr lang="en-US" sz="1100" b="0" i="1">
                            <a:latin typeface="Cambria Math" panose="02040503050406030204" pitchFamily="18" charset="0"/>
                            <a:ea typeface="Cambria Math" panose="02040503050406030204" pitchFamily="18" charset="0"/>
                          </a:rPr>
                          <m:t>𝑤</m:t>
                        </m:r>
                      </m:sub>
                    </m:sSub>
                    <m:d>
                      <m:dPr>
                        <m:ctrlPr>
                          <a:rPr lang="en-US" sz="1100" b="0" i="1">
                            <a:latin typeface="Cambria Math" panose="02040503050406030204" pitchFamily="18" charset="0"/>
                            <a:ea typeface="Cambria Math" panose="02040503050406030204" pitchFamily="18" charset="0"/>
                          </a:rPr>
                        </m:ctrlPr>
                      </m:dPr>
                      <m:e>
                        <m:sSub>
                          <m:sSubPr>
                            <m:ctrlPr>
                              <a:rPr lang="en-US" sz="1100" b="0" i="1">
                                <a:latin typeface="Cambria Math" panose="02040503050406030204" pitchFamily="18" charset="0"/>
                                <a:ea typeface="Cambria Math" panose="02040503050406030204" pitchFamily="18" charset="0"/>
                              </a:rPr>
                            </m:ctrlPr>
                          </m:sSubPr>
                          <m:e>
                            <m:r>
                              <a:rPr lang="en-US" sz="1100" b="0" i="1">
                                <a:latin typeface="Cambria Math" panose="02040503050406030204" pitchFamily="18" charset="0"/>
                                <a:ea typeface="Cambria Math" panose="02040503050406030204" pitchFamily="18" charset="0"/>
                              </a:rPr>
                              <m:t>𝑋</m:t>
                            </m:r>
                          </m:e>
                          <m:sub>
                            <m:r>
                              <a:rPr lang="en-US" sz="1100" b="0" i="1">
                                <a:latin typeface="Cambria Math" panose="02040503050406030204" pitchFamily="18" charset="0"/>
                                <a:ea typeface="Cambria Math" panose="02040503050406030204" pitchFamily="18" charset="0"/>
                              </a:rPr>
                              <m:t>𝑐𝑙𝑎𝑠𝑠</m:t>
                            </m:r>
                          </m:sub>
                        </m:sSub>
                        <m:r>
                          <a:rPr lang="en-US" sz="1100" b="0" i="1">
                            <a:latin typeface="Cambria Math" panose="02040503050406030204" pitchFamily="18" charset="0"/>
                            <a:ea typeface="Cambria Math" panose="02040503050406030204" pitchFamily="18" charset="0"/>
                          </a:rPr>
                          <m:t>−</m:t>
                        </m:r>
                        <m:sSub>
                          <m:sSubPr>
                            <m:ctrlPr>
                              <a:rPr lang="en-US" sz="1100" b="0" i="1">
                                <a:latin typeface="Cambria Math" panose="02040503050406030204" pitchFamily="18" charset="0"/>
                                <a:ea typeface="Cambria Math" panose="02040503050406030204" pitchFamily="18" charset="0"/>
                              </a:rPr>
                            </m:ctrlPr>
                          </m:sSubPr>
                          <m:e>
                            <m:r>
                              <a:rPr lang="en-US" sz="1100" b="0" i="1">
                                <a:latin typeface="Cambria Math" panose="02040503050406030204" pitchFamily="18" charset="0"/>
                                <a:ea typeface="Cambria Math" panose="02040503050406030204" pitchFamily="18" charset="0"/>
                              </a:rPr>
                              <m:t>𝑋</m:t>
                            </m:r>
                          </m:e>
                          <m:sub>
                            <m:r>
                              <a:rPr lang="en-US" sz="1100" b="0" i="1">
                                <a:latin typeface="Cambria Math" panose="02040503050406030204" pitchFamily="18" charset="0"/>
                                <a:ea typeface="Cambria Math" panose="02040503050406030204" pitchFamily="18" charset="0"/>
                              </a:rPr>
                              <m:t>𝐻𝐺</m:t>
                            </m:r>
                          </m:sub>
                        </m:sSub>
                      </m:e>
                    </m:d>
                    <m:r>
                      <a:rPr lang="en-US" sz="1100" b="0" i="1">
                        <a:latin typeface="Cambria Math" panose="02040503050406030204" pitchFamily="18" charset="0"/>
                        <a:ea typeface="Cambria Math" panose="02040503050406030204" pitchFamily="18" charset="0"/>
                      </a:rPr>
                      <m:t>+</m:t>
                    </m:r>
                    <m:sSub>
                      <m:sSubPr>
                        <m:ctrlPr>
                          <a:rPr lang="en-US" sz="1100" b="0" i="1">
                            <a:latin typeface="Cambria Math" panose="02040503050406030204" pitchFamily="18" charset="0"/>
                            <a:ea typeface="Cambria Math" panose="02040503050406030204" pitchFamily="18" charset="0"/>
                          </a:rPr>
                        </m:ctrlPr>
                      </m:sSubPr>
                      <m:e>
                        <m:r>
                          <a:rPr lang="en-US" sz="1100" b="0" i="1">
                            <a:latin typeface="Cambria Math" panose="02040503050406030204" pitchFamily="18" charset="0"/>
                            <a:ea typeface="Cambria Math" panose="02040503050406030204" pitchFamily="18" charset="0"/>
                          </a:rPr>
                          <m:t>𝑒</m:t>
                        </m:r>
                      </m:e>
                      <m:sub>
                        <m:r>
                          <a:rPr lang="en-US" sz="1100" b="0" i="1">
                            <a:latin typeface="Cambria Math" panose="02040503050406030204" pitchFamily="18" charset="0"/>
                            <a:ea typeface="Cambria Math" panose="02040503050406030204" pitchFamily="18" charset="0"/>
                          </a:rPr>
                          <m:t>𝑤</m:t>
                        </m:r>
                      </m:sub>
                    </m:sSub>
                    <m:r>
                      <a:rPr lang="en-US" sz="1100" b="0" i="1">
                        <a:latin typeface="Cambria Math" panose="02040503050406030204" pitchFamily="18" charset="0"/>
                        <a:ea typeface="Cambria Math" panose="02040503050406030204" pitchFamily="18" charset="0"/>
                      </a:rPr>
                      <m:t>(</m:t>
                    </m:r>
                    <m:sSub>
                      <m:sSubPr>
                        <m:ctrlPr>
                          <a:rPr lang="en-US" sz="1100" b="0" i="1">
                            <a:latin typeface="Cambria Math" panose="02040503050406030204" pitchFamily="18" charset="0"/>
                            <a:ea typeface="Cambria Math" panose="02040503050406030204" pitchFamily="18" charset="0"/>
                          </a:rPr>
                        </m:ctrlPr>
                      </m:sSubPr>
                      <m:e>
                        <m:r>
                          <a:rPr lang="en-US" sz="1100" b="0" i="1">
                            <a:latin typeface="Cambria Math" panose="02040503050406030204" pitchFamily="18" charset="0"/>
                            <a:ea typeface="Cambria Math" panose="02040503050406030204" pitchFamily="18" charset="0"/>
                          </a:rPr>
                          <m:t>𝑌</m:t>
                        </m:r>
                      </m:e>
                      <m:sub>
                        <m:r>
                          <a:rPr lang="en-US" sz="1100" b="0" i="1">
                            <a:latin typeface="Cambria Math" panose="02040503050406030204" pitchFamily="18" charset="0"/>
                            <a:ea typeface="Cambria Math" panose="02040503050406030204" pitchFamily="18" charset="0"/>
                          </a:rPr>
                          <m:t>𝑐𝑙𝑎𝑠𝑠</m:t>
                        </m:r>
                      </m:sub>
                    </m:sSub>
                    <m:r>
                      <a:rPr lang="en-US" sz="1100" b="0" i="1">
                        <a:latin typeface="Cambria Math" panose="02040503050406030204" pitchFamily="18" charset="0"/>
                        <a:ea typeface="Cambria Math" panose="02040503050406030204" pitchFamily="18" charset="0"/>
                      </a:rPr>
                      <m:t>−</m:t>
                    </m:r>
                    <m:sSub>
                      <m:sSubPr>
                        <m:ctrlPr>
                          <a:rPr lang="en-US" sz="1100" b="0" i="1">
                            <a:latin typeface="Cambria Math" panose="02040503050406030204" pitchFamily="18" charset="0"/>
                            <a:ea typeface="Cambria Math" panose="02040503050406030204" pitchFamily="18" charset="0"/>
                          </a:rPr>
                        </m:ctrlPr>
                      </m:sSubPr>
                      <m:e>
                        <m:r>
                          <a:rPr lang="en-US" sz="1100" b="0" i="1">
                            <a:latin typeface="Cambria Math" panose="02040503050406030204" pitchFamily="18" charset="0"/>
                            <a:ea typeface="Cambria Math" panose="02040503050406030204" pitchFamily="18" charset="0"/>
                          </a:rPr>
                          <m:t>𝑌</m:t>
                        </m:r>
                      </m:e>
                      <m:sub>
                        <m:r>
                          <a:rPr lang="en-US" sz="1100" b="0" i="1">
                            <a:latin typeface="Cambria Math" panose="02040503050406030204" pitchFamily="18" charset="0"/>
                            <a:ea typeface="Cambria Math" panose="02040503050406030204" pitchFamily="18" charset="0"/>
                          </a:rPr>
                          <m:t>𝐻𝐺</m:t>
                        </m:r>
                      </m:sub>
                    </m:sSub>
                    <m:r>
                      <a:rPr lang="en-US" sz="1100" b="0" i="1">
                        <a:latin typeface="Cambria Math" panose="02040503050406030204" pitchFamily="18" charset="0"/>
                        <a:ea typeface="Cambria Math" panose="02040503050406030204" pitchFamily="18" charset="0"/>
                      </a:rPr>
                      <m:t>)</m:t>
                    </m:r>
                  </m:oMath>
                </m:oMathPara>
              </a14:m>
              <a:endParaRPr lang="en-US" sz="1100"/>
            </a:p>
          </xdr:txBody>
        </xdr:sp>
      </mc:Choice>
      <mc:Fallback xmlns="">
        <xdr:sp macro="" textlink="">
          <xdr:nvSpPr>
            <xdr:cNvPr id="8" name="TextBox 7">
              <a:extLst>
                <a:ext uri="{FF2B5EF4-FFF2-40B4-BE49-F238E27FC236}">
                  <a16:creationId xmlns:a16="http://schemas.microsoft.com/office/drawing/2014/main" id="{57BD0239-3BCF-534E-8C09-33EAD90965A8}"/>
                </a:ext>
              </a:extLst>
            </xdr:cNvPr>
            <xdr:cNvSpPr txBox="1"/>
          </xdr:nvSpPr>
          <xdr:spPr>
            <a:xfrm>
              <a:off x="1831243" y="11133817"/>
              <a:ext cx="5668347" cy="1992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pPr/>
              <a:r>
                <a:rPr lang="en-US" sz="1100" b="0" i="0">
                  <a:latin typeface="Cambria Math" panose="02040503050406030204" pitchFamily="18" charset="0"/>
                </a:rPr>
                <a:t>𝑤_𝑐^𝑝𝑟𝑒𝑑</a:t>
              </a:r>
              <a:r>
                <a:rPr lang="en-US" sz="1100" i="0">
                  <a:latin typeface="Cambria Math" panose="02040503050406030204" pitchFamily="18" charset="0"/>
                  <a:ea typeface="Cambria Math" panose="02040503050406030204" pitchFamily="18" charset="0"/>
                </a:rPr>
                <a:t>=</a:t>
              </a:r>
              <a:r>
                <a:rPr lang="en-US" sz="1100" b="0" i="0">
                  <a:latin typeface="Cambria Math" panose="02040503050406030204" pitchFamily="18" charset="0"/>
                  <a:ea typeface="Cambria Math" panose="02040503050406030204" pitchFamily="18" charset="0"/>
                </a:rPr>
                <a:t> 𝑊_𝐻𝐺+𝑏_𝑤 (𝑉_𝑐𝑙𝑎𝑠𝑠−𝑉_𝐻𝐺 )+𝑐_𝑤 (𝑊_𝑐𝑙𝑎𝑠𝑠−𝑊_𝐻𝐺 )+𝑑_𝑤 (𝑋_𝑐𝑙𝑎𝑠𝑠−𝑋_𝐻𝐺 )+𝑒_𝑤 (𝑌_𝑐𝑙𝑎𝑠𝑠−𝑌_𝐻𝐺)</a:t>
              </a:r>
              <a:endParaRPr lang="en-US" sz="1100"/>
            </a:p>
          </xdr:txBody>
        </xdr:sp>
      </mc:Fallback>
    </mc:AlternateContent>
    <xdr:clientData/>
  </xdr:twoCellAnchor>
</xdr:wsDr>
</file>

<file path=xl/drawings/drawing3.xml><?xml version="1.0" encoding="utf-8"?>
<xdr:wsDr xmlns:xdr="http://schemas.openxmlformats.org/drawingml/2006/spreadsheetDrawing" xmlns:a="http://schemas.openxmlformats.org/drawingml/2006/main">
  <xdr:oneCellAnchor>
    <xdr:from>
      <xdr:col>14</xdr:col>
      <xdr:colOff>0</xdr:colOff>
      <xdr:row>48</xdr:row>
      <xdr:rowOff>199571</xdr:rowOff>
    </xdr:from>
    <xdr:ext cx="2504660" cy="429348"/>
    <mc:AlternateContent xmlns:mc="http://schemas.openxmlformats.org/markup-compatibility/2006" xmlns:a14="http://schemas.microsoft.com/office/drawing/2010/main">
      <mc:Choice Requires="a14">
        <xdr:sp macro="" textlink="">
          <xdr:nvSpPr>
            <xdr:cNvPr id="4" name="TextBox 3">
              <a:extLst>
                <a:ext uri="{FF2B5EF4-FFF2-40B4-BE49-F238E27FC236}">
                  <a16:creationId xmlns:a16="http://schemas.microsoft.com/office/drawing/2014/main" id="{B092B23C-990C-6F46-99D8-495EF24C6F86}"/>
                </a:ext>
              </a:extLst>
            </xdr:cNvPr>
            <xdr:cNvSpPr txBox="1"/>
          </xdr:nvSpPr>
          <xdr:spPr>
            <a:xfrm>
              <a:off x="2476500" y="17884321"/>
              <a:ext cx="2504660" cy="42934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𝑆𝑆𝐸</m:t>
                    </m:r>
                    <m:r>
                      <a:rPr lang="en-US" sz="1100" b="0" i="1">
                        <a:latin typeface="Cambria Math" panose="02040503050406030204" pitchFamily="18" charset="0"/>
                      </a:rPr>
                      <m:t>= </m:t>
                    </m:r>
                    <m:nary>
                      <m:naryPr>
                        <m:chr m:val="∑"/>
                        <m:supHide m:val="on"/>
                        <m:ctrlPr>
                          <a:rPr lang="en-US" sz="1100" b="0" i="1">
                            <a:latin typeface="Cambria Math" panose="02040503050406030204" pitchFamily="18" charset="0"/>
                          </a:rPr>
                        </m:ctrlPr>
                      </m:naryPr>
                      <m:sub>
                        <m:r>
                          <m:rPr>
                            <m:brk m:alnAt="7"/>
                          </m:rPr>
                          <a:rPr lang="en-US" sz="1100" b="0" i="1">
                            <a:latin typeface="Cambria Math" panose="02040503050406030204" pitchFamily="18" charset="0"/>
                          </a:rPr>
                          <m:t>𝑞</m:t>
                        </m:r>
                        <m:r>
                          <a:rPr lang="en-US" sz="1100" b="0" i="1">
                            <a:latin typeface="Cambria Math" panose="02040503050406030204" pitchFamily="18" charset="0"/>
                          </a:rPr>
                          <m:t>𝑢𝑖𝑛𝑡𝑖𝑙𝑒𝑠</m:t>
                        </m:r>
                      </m:sub>
                      <m:sup/>
                      <m:e>
                        <m:sSup>
                          <m:sSupPr>
                            <m:ctrlPr>
                              <a:rPr lang="en-US" sz="1100" b="0" i="1">
                                <a:latin typeface="Cambria Math" panose="02040503050406030204" pitchFamily="18" charset="0"/>
                              </a:rPr>
                            </m:ctrlPr>
                          </m:sSupPr>
                          <m:e>
                            <m:d>
                              <m:dPr>
                                <m:ctrlPr>
                                  <a:rPr lang="en-US" sz="1100" b="0" i="1">
                                    <a:solidFill>
                                      <a:schemeClr val="tx1"/>
                                    </a:solidFill>
                                    <a:effectLst/>
                                    <a:latin typeface="Cambria Math" panose="02040503050406030204" pitchFamily="18" charset="0"/>
                                    <a:ea typeface="+mn-ea"/>
                                    <a:cs typeface="+mn-cs"/>
                                  </a:rPr>
                                </m:ctrlPr>
                              </m:dPr>
                              <m:e>
                                <m:sSub>
                                  <m:sSubPr>
                                    <m:ctrlPr>
                                      <a:rPr lang="en-US" sz="1100" b="0" i="1">
                                        <a:solidFill>
                                          <a:schemeClr val="tx1"/>
                                        </a:solidFill>
                                        <a:effectLst/>
                                        <a:latin typeface="Cambria Math" panose="02040503050406030204" pitchFamily="18" charset="0"/>
                                        <a:ea typeface="+mn-ea"/>
                                        <a:cs typeface="+mn-cs"/>
                                      </a:rPr>
                                    </m:ctrlPr>
                                  </m:sSubPr>
                                  <m:e>
                                    <m:r>
                                      <a:rPr lang="en-US" sz="1100" b="0" i="1">
                                        <a:solidFill>
                                          <a:schemeClr val="tx1"/>
                                        </a:solidFill>
                                        <a:effectLst/>
                                        <a:latin typeface="Cambria Math" panose="02040503050406030204" pitchFamily="18" charset="0"/>
                                        <a:ea typeface="+mn-ea"/>
                                        <a:cs typeface="+mn-cs"/>
                                      </a:rPr>
                                      <m:t>𝑅𝑒𝑙</m:t>
                                    </m:r>
                                  </m:e>
                                  <m:sub>
                                    <m:r>
                                      <a:rPr lang="en-US" sz="1100" b="0" i="1">
                                        <a:solidFill>
                                          <a:schemeClr val="tx1"/>
                                        </a:solidFill>
                                        <a:effectLst/>
                                        <a:latin typeface="Cambria Math" panose="02040503050406030204" pitchFamily="18" charset="0"/>
                                        <a:ea typeface="+mn-ea"/>
                                        <a:cs typeface="+mn-cs"/>
                                      </a:rPr>
                                      <m:t>𝑞𝑢𝑖𝑛𝑡𝑖𝑙𝑒</m:t>
                                    </m:r>
                                  </m:sub>
                                </m:sSub>
                                <m:r>
                                  <a:rPr lang="en-US" sz="1100" b="0" i="1">
                                    <a:solidFill>
                                      <a:schemeClr val="tx1"/>
                                    </a:solidFill>
                                    <a:effectLst/>
                                    <a:latin typeface="Cambria Math" panose="02040503050406030204" pitchFamily="18" charset="0"/>
                                    <a:ea typeface="+mn-ea"/>
                                    <a:cs typeface="+mn-cs"/>
                                  </a:rPr>
                                  <m:t>−</m:t>
                                </m:r>
                                <m:sSub>
                                  <m:sSubPr>
                                    <m:ctrlPr>
                                      <a:rPr lang="en-US" sz="1100" b="0" i="1">
                                        <a:solidFill>
                                          <a:schemeClr val="tx1"/>
                                        </a:solidFill>
                                        <a:effectLst/>
                                        <a:latin typeface="Cambria Math" panose="02040503050406030204" pitchFamily="18" charset="0"/>
                                        <a:ea typeface="+mn-ea"/>
                                        <a:cs typeface="+mn-cs"/>
                                      </a:rPr>
                                    </m:ctrlPr>
                                  </m:sSubPr>
                                  <m:e>
                                    <m:r>
                                      <a:rPr lang="en-US" sz="1100" b="0" i="1">
                                        <a:solidFill>
                                          <a:schemeClr val="tx1"/>
                                        </a:solidFill>
                                        <a:effectLst/>
                                        <a:latin typeface="Cambria Math" panose="02040503050406030204" pitchFamily="18" charset="0"/>
                                        <a:ea typeface="+mn-ea"/>
                                        <a:cs typeface="+mn-cs"/>
                                      </a:rPr>
                                      <m:t>𝑅𝑒𝑙</m:t>
                                    </m:r>
                                  </m:e>
                                  <m:sub>
                                    <m:r>
                                      <a:rPr lang="en-US" sz="1100" b="0" i="1">
                                        <a:solidFill>
                                          <a:schemeClr val="tx1"/>
                                        </a:solidFill>
                                        <a:effectLst/>
                                        <a:latin typeface="Cambria Math" panose="02040503050406030204" pitchFamily="18" charset="0"/>
                                        <a:ea typeface="+mn-ea"/>
                                        <a:cs typeface="+mn-cs"/>
                                      </a:rPr>
                                      <m:t>h𝑜𝑙𝑑𝑜𝑢𝑡</m:t>
                                    </m:r>
                                  </m:sub>
                                </m:sSub>
                              </m:e>
                            </m:d>
                          </m:e>
                          <m:sup>
                            <m:r>
                              <a:rPr lang="en-US" sz="1100" b="0" i="1">
                                <a:latin typeface="Cambria Math" panose="02040503050406030204" pitchFamily="18" charset="0"/>
                              </a:rPr>
                              <m:t>2</m:t>
                            </m:r>
                          </m:sup>
                        </m:sSup>
                      </m:e>
                    </m:nary>
                  </m:oMath>
                </m:oMathPara>
              </a14:m>
              <a:endParaRPr lang="en-US" sz="1100"/>
            </a:p>
          </xdr:txBody>
        </xdr:sp>
      </mc:Choice>
      <mc:Fallback xmlns="">
        <xdr:sp macro="" textlink="">
          <xdr:nvSpPr>
            <xdr:cNvPr id="4" name="TextBox 3">
              <a:extLst>
                <a:ext uri="{FF2B5EF4-FFF2-40B4-BE49-F238E27FC236}">
                  <a16:creationId xmlns:a16="http://schemas.microsoft.com/office/drawing/2014/main" id="{B092B23C-990C-6F46-99D8-495EF24C6F86}"/>
                </a:ext>
              </a:extLst>
            </xdr:cNvPr>
            <xdr:cNvSpPr txBox="1"/>
          </xdr:nvSpPr>
          <xdr:spPr>
            <a:xfrm>
              <a:off x="2476500" y="17884321"/>
              <a:ext cx="2504660" cy="42934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en-US" sz="1100" b="0" i="0">
                  <a:latin typeface="Cambria Math" panose="02040503050406030204" pitchFamily="18" charset="0"/>
                </a:rPr>
                <a:t>𝑆𝑆𝐸= ∑_𝑞𝑢𝑖𝑛𝑡𝑖𝑙𝑒𝑠▒</a:t>
              </a:r>
              <a:r>
                <a:rPr lang="en-US" sz="1100" b="0" i="0">
                  <a:solidFill>
                    <a:schemeClr val="tx1"/>
                  </a:solidFill>
                  <a:effectLst/>
                  <a:latin typeface="Cambria Math" panose="02040503050406030204" pitchFamily="18" charset="0"/>
                  <a:ea typeface="+mn-ea"/>
                  <a:cs typeface="+mn-cs"/>
                </a:rPr>
                <a:t>(〖𝑅𝑒𝑙〗_𝑞𝑢𝑖𝑛𝑡𝑖𝑙𝑒−〖𝑅𝑒𝑙〗_ℎ𝑜𝑙𝑑𝑜𝑢𝑡 )^</a:t>
              </a:r>
              <a:r>
                <a:rPr lang="en-US" sz="1100" b="0" i="0">
                  <a:latin typeface="Cambria Math" panose="02040503050406030204" pitchFamily="18" charset="0"/>
                </a:rPr>
                <a:t>2 </a:t>
              </a:r>
              <a:endParaRPr lang="en-US" sz="1100"/>
            </a:p>
          </xdr:txBody>
        </xdr:sp>
      </mc:Fallback>
    </mc:AlternateContent>
    <xdr:clientData/>
  </xdr:oneCellAnchor>
</xdr:wsDr>
</file>

<file path=xl/drawings/drawing4.xml><?xml version="1.0" encoding="utf-8"?>
<xdr:wsDr xmlns:xdr="http://schemas.openxmlformats.org/drawingml/2006/spreadsheetDrawing" xmlns:a="http://schemas.openxmlformats.org/drawingml/2006/main">
  <xdr:twoCellAnchor>
    <xdr:from>
      <xdr:col>14</xdr:col>
      <xdr:colOff>234786</xdr:colOff>
      <xdr:row>4</xdr:row>
      <xdr:rowOff>2362</xdr:rowOff>
    </xdr:from>
    <xdr:to>
      <xdr:col>16</xdr:col>
      <xdr:colOff>544194</xdr:colOff>
      <xdr:row>5</xdr:row>
      <xdr:rowOff>174649</xdr:rowOff>
    </xdr:to>
    <mc:AlternateContent xmlns:mc="http://schemas.openxmlformats.org/markup-compatibility/2006" xmlns:a14="http://schemas.microsoft.com/office/drawing/2010/main">
      <mc:Choice Requires="a14">
        <xdr:sp macro="" textlink="">
          <xdr:nvSpPr>
            <xdr:cNvPr id="2" name="TextBox 1">
              <a:extLst>
                <a:ext uri="{FF2B5EF4-FFF2-40B4-BE49-F238E27FC236}">
                  <a16:creationId xmlns:a16="http://schemas.microsoft.com/office/drawing/2014/main" id="{7D4885B9-9C2C-184A-A034-6772E95614CA}"/>
                </a:ext>
              </a:extLst>
            </xdr:cNvPr>
            <xdr:cNvSpPr txBox="1"/>
          </xdr:nvSpPr>
          <xdr:spPr>
            <a:xfrm>
              <a:off x="1885786" y="5167029"/>
              <a:ext cx="1960408" cy="3754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pPr/>
              <a14:m>
                <m:oMathPara xmlns:m="http://schemas.openxmlformats.org/officeDocument/2006/math">
                  <m:oMathParaPr>
                    <m:jc m:val="centerGroup"/>
                  </m:oMathParaPr>
                  <m:oMath xmlns:m="http://schemas.openxmlformats.org/officeDocument/2006/math">
                    <m:sSub>
                      <m:sSubPr>
                        <m:ctrlPr>
                          <a:rPr lang="en-US" sz="1100" b="0" i="1">
                            <a:latin typeface="Cambria Math" panose="02040503050406030204" pitchFamily="18" charset="0"/>
                          </a:rPr>
                        </m:ctrlPr>
                      </m:sSubPr>
                      <m:e>
                        <m:r>
                          <a:rPr lang="en-US" sz="1100" b="0" i="1">
                            <a:latin typeface="Cambria Math" panose="02040503050406030204" pitchFamily="18" charset="0"/>
                          </a:rPr>
                          <m:t>𝐸𝑃𝑉</m:t>
                        </m:r>
                      </m:e>
                      <m:sub>
                        <m:r>
                          <a:rPr lang="en-US" sz="1100" b="0" i="1">
                            <a:latin typeface="Cambria Math" panose="02040503050406030204" pitchFamily="18" charset="0"/>
                          </a:rPr>
                          <m:t>𝑉</m:t>
                        </m:r>
                      </m:sub>
                    </m:sSub>
                    <m:r>
                      <a:rPr lang="en-US" sz="1100" b="0" i="1">
                        <a:latin typeface="Cambria Math" panose="02040503050406030204" pitchFamily="18" charset="0"/>
                      </a:rPr>
                      <m:t>=</m:t>
                    </m:r>
                    <m:f>
                      <m:fPr>
                        <m:ctrlPr>
                          <a:rPr lang="en-US" sz="1100" b="0" i="1">
                            <a:latin typeface="Cambria Math" panose="02040503050406030204" pitchFamily="18" charset="0"/>
                          </a:rPr>
                        </m:ctrlPr>
                      </m:fPr>
                      <m:num>
                        <m:nary>
                          <m:naryPr>
                            <m:chr m:val="∑"/>
                            <m:ctrlPr>
                              <a:rPr lang="en-US" sz="1100" b="0" i="1">
                                <a:latin typeface="Cambria Math" panose="02040503050406030204" pitchFamily="18" charset="0"/>
                              </a:rPr>
                            </m:ctrlPr>
                          </m:naryPr>
                          <m:sub>
                            <m:r>
                              <m:rPr>
                                <m:brk m:alnAt="23"/>
                              </m:rPr>
                              <a:rPr lang="en-US" sz="1100" b="0" i="1">
                                <a:latin typeface="Cambria Math" panose="02040503050406030204" pitchFamily="18" charset="0"/>
                              </a:rPr>
                              <m:t>𝑖</m:t>
                            </m:r>
                            <m:r>
                              <a:rPr lang="en-US" sz="1100" b="0" i="1">
                                <a:latin typeface="Cambria Math" panose="02040503050406030204" pitchFamily="18" charset="0"/>
                              </a:rPr>
                              <m:t>=1</m:t>
                            </m:r>
                          </m:sub>
                          <m:sup>
                            <m:r>
                              <a:rPr lang="en-US" sz="1100" b="0" i="1">
                                <a:latin typeface="Cambria Math" panose="02040503050406030204" pitchFamily="18" charset="0"/>
                              </a:rPr>
                              <m:t>𝑅</m:t>
                            </m:r>
                          </m:sup>
                          <m:e>
                            <m:nary>
                              <m:naryPr>
                                <m:chr m:val="∑"/>
                                <m:ctrlPr>
                                  <a:rPr lang="en-US" sz="1100" b="0" i="1">
                                    <a:latin typeface="Cambria Math" panose="02040503050406030204" pitchFamily="18" charset="0"/>
                                  </a:rPr>
                                </m:ctrlPr>
                              </m:naryPr>
                              <m:sub>
                                <m:r>
                                  <m:rPr>
                                    <m:brk m:alnAt="23"/>
                                  </m:rPr>
                                  <a:rPr lang="en-US" sz="1100" b="0" i="1">
                                    <a:latin typeface="Cambria Math" panose="02040503050406030204" pitchFamily="18" charset="0"/>
                                  </a:rPr>
                                  <m:t>𝑡</m:t>
                                </m:r>
                                <m:r>
                                  <a:rPr lang="en-US" sz="1100" b="0" i="1">
                                    <a:latin typeface="Cambria Math" panose="02040503050406030204" pitchFamily="18" charset="0"/>
                                  </a:rPr>
                                  <m:t>=1</m:t>
                                </m:r>
                              </m:sub>
                              <m:sup>
                                <m:r>
                                  <a:rPr lang="en-US" sz="1100" b="0" i="1">
                                    <a:latin typeface="Cambria Math" panose="02040503050406030204" pitchFamily="18" charset="0"/>
                                  </a:rPr>
                                  <m:t>𝑁</m:t>
                                </m:r>
                              </m:sup>
                              <m:e>
                                <m:sSub>
                                  <m:sSubPr>
                                    <m:ctrlPr>
                                      <a:rPr lang="en-US" sz="1100" b="0" i="1">
                                        <a:latin typeface="Cambria Math" panose="02040503050406030204" pitchFamily="18" charset="0"/>
                                      </a:rPr>
                                    </m:ctrlPr>
                                  </m:sSubPr>
                                  <m:e>
                                    <m:r>
                                      <a:rPr lang="en-US" sz="1100" b="0" i="1">
                                        <a:latin typeface="Cambria Math" panose="02040503050406030204" pitchFamily="18" charset="0"/>
                                      </a:rPr>
                                      <m:t>𝑚</m:t>
                                    </m:r>
                                  </m:e>
                                  <m:sub>
                                    <m:r>
                                      <a:rPr lang="en-US" sz="1100" b="0" i="1">
                                        <a:latin typeface="Cambria Math" panose="02040503050406030204" pitchFamily="18" charset="0"/>
                                      </a:rPr>
                                      <m:t>𝑖𝑡</m:t>
                                    </m:r>
                                  </m:sub>
                                </m:sSub>
                                <m:d>
                                  <m:dPr>
                                    <m:ctrlPr>
                                      <a:rPr lang="en-US" sz="1100" b="0" i="1">
                                        <a:latin typeface="Cambria Math" panose="02040503050406030204" pitchFamily="18" charset="0"/>
                                      </a:rPr>
                                    </m:ctrlPr>
                                  </m:dPr>
                                  <m:e>
                                    <m:sSub>
                                      <m:sSubPr>
                                        <m:ctrlPr>
                                          <a:rPr lang="en-US" sz="1100" b="0" i="1">
                                            <a:latin typeface="Cambria Math" panose="02040503050406030204" pitchFamily="18" charset="0"/>
                                          </a:rPr>
                                        </m:ctrlPr>
                                      </m:sSubPr>
                                      <m:e>
                                        <m:r>
                                          <a:rPr lang="en-US" sz="1100" b="0" i="1">
                                            <a:latin typeface="Cambria Math" panose="02040503050406030204" pitchFamily="18" charset="0"/>
                                          </a:rPr>
                                          <m:t>𝑉</m:t>
                                        </m:r>
                                      </m:e>
                                      <m:sub>
                                        <m:r>
                                          <a:rPr lang="en-US" sz="1100" b="0" i="1">
                                            <a:latin typeface="Cambria Math" panose="02040503050406030204" pitchFamily="18" charset="0"/>
                                          </a:rPr>
                                          <m:t>𝑖𝑡</m:t>
                                        </m:r>
                                      </m:sub>
                                    </m:sSub>
                                    <m:r>
                                      <a:rPr lang="en-US" sz="1100" b="0" i="1">
                                        <a:latin typeface="Cambria Math" panose="02040503050406030204" pitchFamily="18" charset="0"/>
                                      </a:rPr>
                                      <m:t>−</m:t>
                                    </m:r>
                                    <m:sSub>
                                      <m:sSubPr>
                                        <m:ctrlPr>
                                          <a:rPr lang="en-US" sz="1100" b="0" i="1">
                                            <a:latin typeface="Cambria Math" panose="02040503050406030204" pitchFamily="18" charset="0"/>
                                          </a:rPr>
                                        </m:ctrlPr>
                                      </m:sSubPr>
                                      <m:e>
                                        <m:r>
                                          <a:rPr lang="en-US" sz="1100" b="0" i="1">
                                            <a:latin typeface="Cambria Math" panose="02040503050406030204" pitchFamily="18" charset="0"/>
                                          </a:rPr>
                                          <m:t>𝑉</m:t>
                                        </m:r>
                                      </m:e>
                                      <m:sub>
                                        <m:r>
                                          <a:rPr lang="en-US" sz="1100" b="0" i="1">
                                            <a:latin typeface="Cambria Math" panose="02040503050406030204" pitchFamily="18" charset="0"/>
                                          </a:rPr>
                                          <m:t>𝑖</m:t>
                                        </m:r>
                                      </m:sub>
                                    </m:sSub>
                                  </m:e>
                                </m:d>
                                <m:r>
                                  <a:rPr lang="en-US" sz="1100" b="0" i="1" baseline="30000">
                                    <a:latin typeface="Cambria Math" panose="02040503050406030204" pitchFamily="18" charset="0"/>
                                  </a:rPr>
                                  <m:t>2</m:t>
                                </m:r>
                              </m:e>
                            </m:nary>
                          </m:e>
                        </m:nary>
                      </m:num>
                      <m:den>
                        <m:r>
                          <a:rPr lang="en-US" sz="1100" b="0" i="1">
                            <a:latin typeface="Cambria Math" panose="02040503050406030204" pitchFamily="18" charset="0"/>
                          </a:rPr>
                          <m:t>𝑅</m:t>
                        </m:r>
                        <m:r>
                          <a:rPr lang="en-US" sz="1100" b="0" i="1">
                            <a:latin typeface="Cambria Math" panose="02040503050406030204" pitchFamily="18" charset="0"/>
                          </a:rPr>
                          <m:t>(</m:t>
                        </m:r>
                        <m:r>
                          <a:rPr lang="en-US" sz="1100" b="0" i="1">
                            <a:latin typeface="Cambria Math" panose="02040503050406030204" pitchFamily="18" charset="0"/>
                          </a:rPr>
                          <m:t>𝑁</m:t>
                        </m:r>
                        <m:r>
                          <a:rPr lang="en-US" sz="1100" b="0" i="1">
                            <a:latin typeface="Cambria Math" panose="02040503050406030204" pitchFamily="18" charset="0"/>
                          </a:rPr>
                          <m:t>−1)</m:t>
                        </m:r>
                      </m:den>
                    </m:f>
                  </m:oMath>
                </m:oMathPara>
              </a14:m>
              <a:endParaRPr lang="en-US" sz="1100"/>
            </a:p>
          </xdr:txBody>
        </xdr:sp>
      </mc:Choice>
      <mc:Fallback xmlns="">
        <xdr:sp macro="" textlink="">
          <xdr:nvSpPr>
            <xdr:cNvPr id="2" name="TextBox 1">
              <a:extLst>
                <a:ext uri="{FF2B5EF4-FFF2-40B4-BE49-F238E27FC236}">
                  <a16:creationId xmlns:a16="http://schemas.microsoft.com/office/drawing/2014/main" id="{7D4885B9-9C2C-184A-A034-6772E95614CA}"/>
                </a:ext>
              </a:extLst>
            </xdr:cNvPr>
            <xdr:cNvSpPr txBox="1"/>
          </xdr:nvSpPr>
          <xdr:spPr>
            <a:xfrm>
              <a:off x="1885786" y="5167029"/>
              <a:ext cx="1960408" cy="3754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pPr/>
              <a:r>
                <a:rPr lang="en-US" sz="1100" b="0" i="0">
                  <a:latin typeface="Cambria Math" panose="02040503050406030204" pitchFamily="18" charset="0"/>
                </a:rPr>
                <a:t>〖𝐸𝑃𝑉〗_𝑉=(∑_(𝑖=1)^𝑅</a:t>
              </a:r>
              <a:r>
                <a:rPr lang="en-US" sz="1100" b="0" i="0" baseline="30000">
                  <a:latin typeface="Cambria Math" panose="02040503050406030204" pitchFamily="18" charset="0"/>
                </a:rPr>
                <a:t>▒∑_(</a:t>
              </a:r>
              <a:r>
                <a:rPr lang="en-US" sz="1100" b="0" i="0">
                  <a:latin typeface="Cambria Math" panose="02040503050406030204" pitchFamily="18" charset="0"/>
                </a:rPr>
                <a:t>𝑡=1)^𝑁</a:t>
              </a:r>
              <a:r>
                <a:rPr lang="en-US" sz="1100" b="0" i="0" baseline="30000">
                  <a:latin typeface="Cambria Math" panose="02040503050406030204" pitchFamily="18" charset="0"/>
                </a:rPr>
                <a:t>▒〖</a:t>
              </a:r>
              <a:r>
                <a:rPr lang="en-US" sz="1100" b="0" i="0">
                  <a:latin typeface="Cambria Math" panose="02040503050406030204" pitchFamily="18" charset="0"/>
                </a:rPr>
                <a:t>𝑚_𝑖𝑡 (𝑉_𝑖𝑡−𝑉_𝑖 )</a:t>
              </a:r>
              <a:r>
                <a:rPr lang="en-US" sz="1100" b="0" i="0" baseline="30000">
                  <a:latin typeface="Cambria Math" panose="02040503050406030204" pitchFamily="18" charset="0"/>
                </a:rPr>
                <a:t>2〗)/(</a:t>
              </a:r>
              <a:r>
                <a:rPr lang="en-US" sz="1100" b="0" i="0">
                  <a:latin typeface="Cambria Math" panose="02040503050406030204" pitchFamily="18" charset="0"/>
                </a:rPr>
                <a:t>𝑅(𝑁−1))</a:t>
              </a:r>
              <a:endParaRPr lang="en-US" sz="1100"/>
            </a:p>
          </xdr:txBody>
        </xdr:sp>
      </mc:Fallback>
    </mc:AlternateContent>
    <xdr:clientData/>
  </xdr:twoCellAnchor>
  <xdr:twoCellAnchor>
    <xdr:from>
      <xdr:col>14</xdr:col>
      <xdr:colOff>260848</xdr:colOff>
      <xdr:row>21</xdr:row>
      <xdr:rowOff>158127</xdr:rowOff>
    </xdr:from>
    <xdr:to>
      <xdr:col>19</xdr:col>
      <xdr:colOff>181636</xdr:colOff>
      <xdr:row>24</xdr:row>
      <xdr:rowOff>24491</xdr:rowOff>
    </xdr:to>
    <mc:AlternateContent xmlns:mc="http://schemas.openxmlformats.org/markup-compatibility/2006" xmlns:a14="http://schemas.microsoft.com/office/drawing/2010/main">
      <mc:Choice Requires="a14">
        <xdr:sp macro="" textlink="">
          <xdr:nvSpPr>
            <xdr:cNvPr id="9" name="TextBox 8">
              <a:extLst>
                <a:ext uri="{FF2B5EF4-FFF2-40B4-BE49-F238E27FC236}">
                  <a16:creationId xmlns:a16="http://schemas.microsoft.com/office/drawing/2014/main" id="{29275694-92E0-2142-B70D-A55191B80298}"/>
                </a:ext>
              </a:extLst>
            </xdr:cNvPr>
            <xdr:cNvSpPr txBox="1"/>
          </xdr:nvSpPr>
          <xdr:spPr>
            <a:xfrm>
              <a:off x="1911848" y="7799294"/>
              <a:ext cx="4048288" cy="47596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pPr/>
              <a14:m>
                <m:oMathPara xmlns:m="http://schemas.openxmlformats.org/officeDocument/2006/math">
                  <m:oMathParaPr>
                    <m:jc m:val="centerGroup"/>
                  </m:oMathParaPr>
                  <m:oMath xmlns:m="http://schemas.openxmlformats.org/officeDocument/2006/math">
                    <m:sSub>
                      <m:sSubPr>
                        <m:ctrlPr>
                          <a:rPr lang="en-US" sz="1100" b="0" i="1">
                            <a:latin typeface="Cambria Math" panose="02040503050406030204" pitchFamily="18" charset="0"/>
                          </a:rPr>
                        </m:ctrlPr>
                      </m:sSubPr>
                      <m:e>
                        <m:r>
                          <a:rPr lang="en-US" sz="1100" b="0" i="1">
                            <a:latin typeface="Cambria Math" panose="02040503050406030204" pitchFamily="18" charset="0"/>
                          </a:rPr>
                          <m:t>𝑉𝐻𝑀</m:t>
                        </m:r>
                      </m:e>
                      <m:sub>
                        <m:r>
                          <a:rPr lang="en-US" sz="1100" b="0" i="1">
                            <a:latin typeface="Cambria Math" panose="02040503050406030204" pitchFamily="18" charset="0"/>
                          </a:rPr>
                          <m:t>𝑊</m:t>
                        </m:r>
                      </m:sub>
                    </m:sSub>
                    <m:r>
                      <a:rPr lang="en-US" sz="1100" b="0" i="1">
                        <a:latin typeface="Cambria Math" panose="02040503050406030204" pitchFamily="18" charset="0"/>
                      </a:rPr>
                      <m:t>=</m:t>
                    </m:r>
                    <m:f>
                      <m:fPr>
                        <m:type m:val="lin"/>
                        <m:ctrlPr>
                          <a:rPr lang="en-US" sz="1100" b="0" i="1">
                            <a:latin typeface="Cambria Math" panose="02040503050406030204" pitchFamily="18" charset="0"/>
                          </a:rPr>
                        </m:ctrlPr>
                      </m:fPr>
                      <m:num>
                        <m:d>
                          <m:dPr>
                            <m:ctrlPr>
                              <a:rPr lang="en-US" sz="1100" b="0" i="1">
                                <a:latin typeface="Cambria Math" panose="02040503050406030204" pitchFamily="18" charset="0"/>
                              </a:rPr>
                            </m:ctrlPr>
                          </m:dPr>
                          <m:e>
                            <m:nary>
                              <m:naryPr>
                                <m:chr m:val="∑"/>
                                <m:ctrlPr>
                                  <a:rPr lang="en-US" sz="1100" b="0" i="1">
                                    <a:latin typeface="Cambria Math" panose="02040503050406030204" pitchFamily="18" charset="0"/>
                                  </a:rPr>
                                </m:ctrlPr>
                              </m:naryPr>
                              <m:sub>
                                <m:r>
                                  <m:rPr>
                                    <m:brk m:alnAt="23"/>
                                  </m:rPr>
                                  <a:rPr lang="en-US" sz="1100" b="0" i="1">
                                    <a:latin typeface="Cambria Math" panose="02040503050406030204" pitchFamily="18" charset="0"/>
                                  </a:rPr>
                                  <m:t>𝑖</m:t>
                                </m:r>
                                <m:r>
                                  <a:rPr lang="en-US" sz="1100" b="0" i="1">
                                    <a:latin typeface="Cambria Math" panose="02040503050406030204" pitchFamily="18" charset="0"/>
                                  </a:rPr>
                                  <m:t>=1</m:t>
                                </m:r>
                              </m:sub>
                              <m:sup>
                                <m:r>
                                  <a:rPr lang="en-US" sz="1100" b="0" i="1">
                                    <a:latin typeface="Cambria Math" panose="02040503050406030204" pitchFamily="18" charset="0"/>
                                  </a:rPr>
                                  <m:t>𝑅</m:t>
                                </m:r>
                              </m:sup>
                              <m:e>
                                <m:sSub>
                                  <m:sSubPr>
                                    <m:ctrlPr>
                                      <a:rPr lang="en-US" sz="1100" b="0" i="1">
                                        <a:latin typeface="Cambria Math" panose="02040503050406030204" pitchFamily="18" charset="0"/>
                                      </a:rPr>
                                    </m:ctrlPr>
                                  </m:sSubPr>
                                  <m:e>
                                    <m:r>
                                      <a:rPr lang="en-US" sz="1100" b="0" i="1">
                                        <a:latin typeface="Cambria Math" panose="02040503050406030204" pitchFamily="18" charset="0"/>
                                      </a:rPr>
                                      <m:t>𝑚</m:t>
                                    </m:r>
                                  </m:e>
                                  <m:sub>
                                    <m:r>
                                      <a:rPr lang="en-US" sz="1100" b="0" i="1">
                                        <a:latin typeface="Cambria Math" panose="02040503050406030204" pitchFamily="18" charset="0"/>
                                      </a:rPr>
                                      <m:t>𝑖</m:t>
                                    </m:r>
                                  </m:sub>
                                </m:sSub>
                                <m:d>
                                  <m:dPr>
                                    <m:ctrlPr>
                                      <a:rPr lang="en-US" sz="1100" b="0" i="1">
                                        <a:latin typeface="Cambria Math" panose="02040503050406030204" pitchFamily="18" charset="0"/>
                                      </a:rPr>
                                    </m:ctrlPr>
                                  </m:dPr>
                                  <m:e>
                                    <m:sSub>
                                      <m:sSubPr>
                                        <m:ctrlPr>
                                          <a:rPr lang="en-US" sz="1100" b="0" i="1">
                                            <a:latin typeface="Cambria Math" panose="02040503050406030204" pitchFamily="18" charset="0"/>
                                          </a:rPr>
                                        </m:ctrlPr>
                                      </m:sSubPr>
                                      <m:e>
                                        <m:r>
                                          <a:rPr lang="en-US" sz="1100" b="0" i="1">
                                            <a:latin typeface="Cambria Math" panose="02040503050406030204" pitchFamily="18" charset="0"/>
                                          </a:rPr>
                                          <m:t>𝑊</m:t>
                                        </m:r>
                                      </m:e>
                                      <m:sub>
                                        <m:r>
                                          <a:rPr lang="en-US" sz="1100" b="0" i="1">
                                            <a:latin typeface="Cambria Math" panose="02040503050406030204" pitchFamily="18" charset="0"/>
                                          </a:rPr>
                                          <m:t>𝑖</m:t>
                                        </m:r>
                                      </m:sub>
                                    </m:sSub>
                                    <m:r>
                                      <a:rPr lang="en-US" sz="1100" b="0" i="1">
                                        <a:latin typeface="Cambria Math" panose="02040503050406030204" pitchFamily="18" charset="0"/>
                                      </a:rPr>
                                      <m:t>−</m:t>
                                    </m:r>
                                    <m:r>
                                      <a:rPr lang="en-US" sz="1100" b="0" i="1">
                                        <a:latin typeface="Cambria Math" panose="02040503050406030204" pitchFamily="18" charset="0"/>
                                      </a:rPr>
                                      <m:t>𝑊</m:t>
                                    </m:r>
                                  </m:e>
                                </m:d>
                                <m:r>
                                  <a:rPr lang="en-US" sz="1100" b="0" i="1" baseline="30000">
                                    <a:latin typeface="Cambria Math" panose="02040503050406030204" pitchFamily="18" charset="0"/>
                                  </a:rPr>
                                  <m:t>2</m:t>
                                </m:r>
                                <m:r>
                                  <a:rPr lang="en-US" sz="1100" b="0" i="1">
                                    <a:latin typeface="Cambria Math" panose="02040503050406030204" pitchFamily="18" charset="0"/>
                                  </a:rPr>
                                  <m:t>−</m:t>
                                </m:r>
                                <m:d>
                                  <m:dPr>
                                    <m:ctrlPr>
                                      <a:rPr lang="en-US" sz="1100" b="0" i="1">
                                        <a:latin typeface="Cambria Math" panose="02040503050406030204" pitchFamily="18" charset="0"/>
                                      </a:rPr>
                                    </m:ctrlPr>
                                  </m:dPr>
                                  <m:e>
                                    <m:r>
                                      <a:rPr lang="en-US" sz="1100" b="0" i="1">
                                        <a:latin typeface="Cambria Math" panose="02040503050406030204" pitchFamily="18" charset="0"/>
                                      </a:rPr>
                                      <m:t>𝑅</m:t>
                                    </m:r>
                                    <m:r>
                                      <a:rPr lang="en-US" sz="1100" b="0" i="1">
                                        <a:latin typeface="Cambria Math" panose="02040503050406030204" pitchFamily="18" charset="0"/>
                                      </a:rPr>
                                      <m:t>−1</m:t>
                                    </m:r>
                                  </m:e>
                                </m:d>
                                <m:sSub>
                                  <m:sSubPr>
                                    <m:ctrlPr>
                                      <a:rPr lang="en-US" sz="1100" b="0" i="1">
                                        <a:latin typeface="Cambria Math" panose="02040503050406030204" pitchFamily="18" charset="0"/>
                                      </a:rPr>
                                    </m:ctrlPr>
                                  </m:sSubPr>
                                  <m:e>
                                    <m:r>
                                      <a:rPr lang="en-US" sz="1100" b="0" i="1">
                                        <a:latin typeface="Cambria Math" panose="02040503050406030204" pitchFamily="18" charset="0"/>
                                      </a:rPr>
                                      <m:t>𝐸𝑃𝑉</m:t>
                                    </m:r>
                                  </m:e>
                                  <m:sub>
                                    <m:r>
                                      <a:rPr lang="en-US" sz="1100" b="0" i="1">
                                        <a:latin typeface="Cambria Math" panose="02040503050406030204" pitchFamily="18" charset="0"/>
                                      </a:rPr>
                                      <m:t>𝑊</m:t>
                                    </m:r>
                                  </m:sub>
                                </m:sSub>
                              </m:e>
                            </m:nary>
                          </m:e>
                        </m:d>
                      </m:num>
                      <m:den>
                        <m:d>
                          <m:dPr>
                            <m:ctrlPr>
                              <a:rPr lang="en-US" sz="1100" b="0" i="1">
                                <a:latin typeface="Cambria Math" panose="02040503050406030204" pitchFamily="18" charset="0"/>
                              </a:rPr>
                            </m:ctrlPr>
                          </m:dPr>
                          <m:e>
                            <m:r>
                              <a:rPr lang="en-US" sz="1100" b="0" i="1">
                                <a:latin typeface="Cambria Math" panose="02040503050406030204" pitchFamily="18" charset="0"/>
                              </a:rPr>
                              <m:t>𝑚</m:t>
                            </m:r>
                            <m:r>
                              <a:rPr lang="en-US" sz="1100" b="0" i="1">
                                <a:latin typeface="Cambria Math" panose="02040503050406030204" pitchFamily="18" charset="0"/>
                              </a:rPr>
                              <m:t>−</m:t>
                            </m:r>
                            <m:d>
                              <m:dPr>
                                <m:ctrlPr>
                                  <a:rPr lang="en-US" sz="1100" b="0" i="1">
                                    <a:latin typeface="Cambria Math" panose="02040503050406030204" pitchFamily="18" charset="0"/>
                                  </a:rPr>
                                </m:ctrlPr>
                              </m:dPr>
                              <m:e>
                                <m:f>
                                  <m:fPr>
                                    <m:ctrlPr>
                                      <a:rPr lang="en-US" sz="1100" b="0" i="1">
                                        <a:latin typeface="Cambria Math" panose="02040503050406030204" pitchFamily="18" charset="0"/>
                                      </a:rPr>
                                    </m:ctrlPr>
                                  </m:fPr>
                                  <m:num>
                                    <m:r>
                                      <a:rPr lang="en-US" sz="1100" b="0" i="1">
                                        <a:latin typeface="Cambria Math" panose="02040503050406030204" pitchFamily="18" charset="0"/>
                                      </a:rPr>
                                      <m:t>1</m:t>
                                    </m:r>
                                  </m:num>
                                  <m:den>
                                    <m:r>
                                      <a:rPr lang="en-US" sz="1100" b="0" i="1">
                                        <a:latin typeface="Cambria Math" panose="02040503050406030204" pitchFamily="18" charset="0"/>
                                      </a:rPr>
                                      <m:t>𝑚</m:t>
                                    </m:r>
                                  </m:den>
                                </m:f>
                              </m:e>
                            </m:d>
                            <m:nary>
                              <m:naryPr>
                                <m:chr m:val="∑"/>
                                <m:ctrlPr>
                                  <a:rPr lang="en-US" sz="1100" b="0" i="1">
                                    <a:latin typeface="Cambria Math" panose="02040503050406030204" pitchFamily="18" charset="0"/>
                                  </a:rPr>
                                </m:ctrlPr>
                              </m:naryPr>
                              <m:sub>
                                <m:r>
                                  <m:rPr>
                                    <m:brk m:alnAt="23"/>
                                  </m:rPr>
                                  <a:rPr lang="en-US" sz="1100" b="0" i="1">
                                    <a:latin typeface="Cambria Math" panose="02040503050406030204" pitchFamily="18" charset="0"/>
                                  </a:rPr>
                                  <m:t>𝑖</m:t>
                                </m:r>
                                <m:r>
                                  <a:rPr lang="en-US" sz="1100" b="0" i="1">
                                    <a:latin typeface="Cambria Math" panose="02040503050406030204" pitchFamily="18" charset="0"/>
                                  </a:rPr>
                                  <m:t>=1</m:t>
                                </m:r>
                              </m:sub>
                              <m:sup>
                                <m:r>
                                  <a:rPr lang="en-US" sz="1100" b="0" i="1">
                                    <a:latin typeface="Cambria Math" panose="02040503050406030204" pitchFamily="18" charset="0"/>
                                  </a:rPr>
                                  <m:t>𝑅</m:t>
                                </m:r>
                              </m:sup>
                              <m:e>
                                <m:sSubSup>
                                  <m:sSubSupPr>
                                    <m:ctrlPr>
                                      <a:rPr lang="en-US" sz="1100" b="0" i="1">
                                        <a:latin typeface="Cambria Math" panose="02040503050406030204" pitchFamily="18" charset="0"/>
                                      </a:rPr>
                                    </m:ctrlPr>
                                  </m:sSubSupPr>
                                  <m:e>
                                    <m:r>
                                      <a:rPr lang="en-US" sz="1100" b="0" i="1">
                                        <a:latin typeface="Cambria Math" panose="02040503050406030204" pitchFamily="18" charset="0"/>
                                      </a:rPr>
                                      <m:t>𝑚</m:t>
                                    </m:r>
                                  </m:e>
                                  <m:sub>
                                    <m:r>
                                      <a:rPr lang="en-US" sz="1100" b="0" i="1">
                                        <a:latin typeface="Cambria Math" panose="02040503050406030204" pitchFamily="18" charset="0"/>
                                      </a:rPr>
                                      <m:t>𝑖</m:t>
                                    </m:r>
                                  </m:sub>
                                  <m:sup>
                                    <m:r>
                                      <a:rPr lang="en-US" sz="1100" b="0" i="1">
                                        <a:latin typeface="Cambria Math" panose="02040503050406030204" pitchFamily="18" charset="0"/>
                                      </a:rPr>
                                      <m:t>2</m:t>
                                    </m:r>
                                  </m:sup>
                                </m:sSubSup>
                              </m:e>
                            </m:nary>
                          </m:e>
                        </m:d>
                      </m:den>
                    </m:f>
                  </m:oMath>
                </m:oMathPara>
              </a14:m>
              <a:endParaRPr lang="en-US" sz="1100"/>
            </a:p>
          </xdr:txBody>
        </xdr:sp>
      </mc:Choice>
      <mc:Fallback xmlns="">
        <xdr:sp macro="" textlink="">
          <xdr:nvSpPr>
            <xdr:cNvPr id="9" name="TextBox 8">
              <a:extLst>
                <a:ext uri="{FF2B5EF4-FFF2-40B4-BE49-F238E27FC236}">
                  <a16:creationId xmlns:a16="http://schemas.microsoft.com/office/drawing/2014/main" id="{29275694-92E0-2142-B70D-A55191B80298}"/>
                </a:ext>
              </a:extLst>
            </xdr:cNvPr>
            <xdr:cNvSpPr txBox="1"/>
          </xdr:nvSpPr>
          <xdr:spPr>
            <a:xfrm>
              <a:off x="1911848" y="7799294"/>
              <a:ext cx="4048288" cy="47596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pPr/>
              <a:r>
                <a:rPr lang="en-US" sz="1100" b="0" i="0">
                  <a:latin typeface="Cambria Math" panose="02040503050406030204" pitchFamily="18" charset="0"/>
                </a:rPr>
                <a:t>〖𝑉𝐻𝑀〗_𝑊=(∑_(𝑖=1)^𝑅▒〖𝑚_𝑖 (𝑊_𝑖−𝑊)</a:t>
              </a:r>
              <a:r>
                <a:rPr lang="en-US" sz="1100" b="0" i="0" baseline="30000">
                  <a:latin typeface="Cambria Math" panose="02040503050406030204" pitchFamily="18" charset="0"/>
                </a:rPr>
                <a:t>2</a:t>
              </a:r>
              <a:r>
                <a:rPr lang="en-US" sz="1100" b="0" i="0">
                  <a:latin typeface="Cambria Math" panose="02040503050406030204" pitchFamily="18" charset="0"/>
                </a:rPr>
                <a:t>−(𝑅−1) 〖𝐸𝑃𝑉〗_𝑊 〗)∕(𝑚−(1/𝑚) ∑_(𝑖=1)^𝑅▒𝑚_𝑖^2 ) </a:t>
              </a:r>
              <a:endParaRPr lang="en-US" sz="1100"/>
            </a:p>
          </xdr:txBody>
        </xdr:sp>
      </mc:Fallback>
    </mc:AlternateContent>
    <xdr:clientData/>
  </xdr:twoCellAnchor>
  <xdr:twoCellAnchor>
    <xdr:from>
      <xdr:col>15</xdr:col>
      <xdr:colOff>0</xdr:colOff>
      <xdr:row>45</xdr:row>
      <xdr:rowOff>201705</xdr:rowOff>
    </xdr:from>
    <xdr:to>
      <xdr:col>17</xdr:col>
      <xdr:colOff>309408</xdr:colOff>
      <xdr:row>47</xdr:row>
      <xdr:rowOff>170792</xdr:rowOff>
    </xdr:to>
    <mc:AlternateContent xmlns:mc="http://schemas.openxmlformats.org/markup-compatibility/2006" xmlns:a14="http://schemas.microsoft.com/office/drawing/2010/main">
      <mc:Choice Requires="a14">
        <xdr:sp macro="" textlink="">
          <xdr:nvSpPr>
            <xdr:cNvPr id="10" name="TextBox 9">
              <a:extLst>
                <a:ext uri="{FF2B5EF4-FFF2-40B4-BE49-F238E27FC236}">
                  <a16:creationId xmlns:a16="http://schemas.microsoft.com/office/drawing/2014/main" id="{F9534144-127E-BF4E-8583-B23C5873683D}"/>
                </a:ext>
              </a:extLst>
            </xdr:cNvPr>
            <xdr:cNvSpPr txBox="1"/>
          </xdr:nvSpPr>
          <xdr:spPr>
            <a:xfrm>
              <a:off x="1658471" y="13036176"/>
              <a:ext cx="1960408" cy="3754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pPr/>
              <a14:m>
                <m:oMathPara xmlns:m="http://schemas.openxmlformats.org/officeDocument/2006/math">
                  <m:oMathParaPr>
                    <m:jc m:val="centerGroup"/>
                  </m:oMathParaPr>
                  <m:oMath xmlns:m="http://schemas.openxmlformats.org/officeDocument/2006/math">
                    <m:sSub>
                      <m:sSubPr>
                        <m:ctrlPr>
                          <a:rPr lang="en-US" sz="1100" b="0" i="1">
                            <a:latin typeface="Cambria Math" panose="02040503050406030204" pitchFamily="18" charset="0"/>
                          </a:rPr>
                        </m:ctrlPr>
                      </m:sSubPr>
                      <m:e>
                        <m:r>
                          <a:rPr lang="en-US" sz="1100" b="0" i="1">
                            <a:latin typeface="Cambria Math" panose="02040503050406030204" pitchFamily="18" charset="0"/>
                          </a:rPr>
                          <m:t>𝐸𝑃𝑉</m:t>
                        </m:r>
                      </m:e>
                      <m:sub>
                        <m:r>
                          <a:rPr lang="en-US" sz="1100" b="0" i="1">
                            <a:latin typeface="Cambria Math" panose="02040503050406030204" pitchFamily="18" charset="0"/>
                          </a:rPr>
                          <m:t>𝑉</m:t>
                        </m:r>
                      </m:sub>
                    </m:sSub>
                    <m:r>
                      <a:rPr lang="en-US" sz="1100" b="0" i="1">
                        <a:latin typeface="Cambria Math" panose="02040503050406030204" pitchFamily="18" charset="0"/>
                      </a:rPr>
                      <m:t>=</m:t>
                    </m:r>
                    <m:f>
                      <m:fPr>
                        <m:ctrlPr>
                          <a:rPr lang="en-US" sz="1100" b="0" i="1">
                            <a:latin typeface="Cambria Math" panose="02040503050406030204" pitchFamily="18" charset="0"/>
                          </a:rPr>
                        </m:ctrlPr>
                      </m:fPr>
                      <m:num>
                        <m:nary>
                          <m:naryPr>
                            <m:chr m:val="∑"/>
                            <m:ctrlPr>
                              <a:rPr lang="en-US" sz="1100" b="0" i="1">
                                <a:latin typeface="Cambria Math" panose="02040503050406030204" pitchFamily="18" charset="0"/>
                              </a:rPr>
                            </m:ctrlPr>
                          </m:naryPr>
                          <m:sub>
                            <m:r>
                              <m:rPr>
                                <m:brk m:alnAt="23"/>
                              </m:rPr>
                              <a:rPr lang="en-US" sz="1100" b="0" i="1">
                                <a:latin typeface="Cambria Math" panose="02040503050406030204" pitchFamily="18" charset="0"/>
                              </a:rPr>
                              <m:t>𝑖</m:t>
                            </m:r>
                            <m:r>
                              <a:rPr lang="en-US" sz="1100" b="0" i="1">
                                <a:latin typeface="Cambria Math" panose="02040503050406030204" pitchFamily="18" charset="0"/>
                              </a:rPr>
                              <m:t>=1</m:t>
                            </m:r>
                          </m:sub>
                          <m:sup>
                            <m:r>
                              <a:rPr lang="en-US" sz="1100" b="0" i="1">
                                <a:latin typeface="Cambria Math" panose="02040503050406030204" pitchFamily="18" charset="0"/>
                              </a:rPr>
                              <m:t>𝑅</m:t>
                            </m:r>
                          </m:sup>
                          <m:e>
                            <m:nary>
                              <m:naryPr>
                                <m:chr m:val="∑"/>
                                <m:ctrlPr>
                                  <a:rPr lang="en-US" sz="1100" b="0" i="1">
                                    <a:latin typeface="Cambria Math" panose="02040503050406030204" pitchFamily="18" charset="0"/>
                                  </a:rPr>
                                </m:ctrlPr>
                              </m:naryPr>
                              <m:sub>
                                <m:r>
                                  <m:rPr>
                                    <m:brk m:alnAt="23"/>
                                  </m:rPr>
                                  <a:rPr lang="en-US" sz="1100" b="0" i="1">
                                    <a:latin typeface="Cambria Math" panose="02040503050406030204" pitchFamily="18" charset="0"/>
                                  </a:rPr>
                                  <m:t>𝑡</m:t>
                                </m:r>
                                <m:r>
                                  <a:rPr lang="en-US" sz="1100" b="0" i="1">
                                    <a:latin typeface="Cambria Math" panose="02040503050406030204" pitchFamily="18" charset="0"/>
                                  </a:rPr>
                                  <m:t>=1</m:t>
                                </m:r>
                              </m:sub>
                              <m:sup>
                                <m:r>
                                  <a:rPr lang="en-US" sz="1100" b="0" i="1">
                                    <a:latin typeface="Cambria Math" panose="02040503050406030204" pitchFamily="18" charset="0"/>
                                  </a:rPr>
                                  <m:t>𝑁</m:t>
                                </m:r>
                              </m:sup>
                              <m:e>
                                <m:sSub>
                                  <m:sSubPr>
                                    <m:ctrlPr>
                                      <a:rPr lang="en-US" sz="1100" b="0" i="1">
                                        <a:latin typeface="Cambria Math" panose="02040503050406030204" pitchFamily="18" charset="0"/>
                                      </a:rPr>
                                    </m:ctrlPr>
                                  </m:sSubPr>
                                  <m:e>
                                    <m:r>
                                      <a:rPr lang="en-US" sz="1100" b="0" i="1">
                                        <a:latin typeface="Cambria Math" panose="02040503050406030204" pitchFamily="18" charset="0"/>
                                      </a:rPr>
                                      <m:t>𝑚</m:t>
                                    </m:r>
                                  </m:e>
                                  <m:sub>
                                    <m:r>
                                      <a:rPr lang="en-US" sz="1100" b="0" i="1">
                                        <a:latin typeface="Cambria Math" panose="02040503050406030204" pitchFamily="18" charset="0"/>
                                      </a:rPr>
                                      <m:t>𝑖𝑡</m:t>
                                    </m:r>
                                  </m:sub>
                                </m:sSub>
                                <m:d>
                                  <m:dPr>
                                    <m:ctrlPr>
                                      <a:rPr lang="en-US" sz="1100" b="0" i="1">
                                        <a:latin typeface="Cambria Math" panose="02040503050406030204" pitchFamily="18" charset="0"/>
                                      </a:rPr>
                                    </m:ctrlPr>
                                  </m:dPr>
                                  <m:e>
                                    <m:sSub>
                                      <m:sSubPr>
                                        <m:ctrlPr>
                                          <a:rPr lang="en-US" sz="1100" b="0" i="1">
                                            <a:latin typeface="Cambria Math" panose="02040503050406030204" pitchFamily="18" charset="0"/>
                                          </a:rPr>
                                        </m:ctrlPr>
                                      </m:sSubPr>
                                      <m:e>
                                        <m:r>
                                          <a:rPr lang="en-US" sz="1100" b="0" i="1">
                                            <a:latin typeface="Cambria Math" panose="02040503050406030204" pitchFamily="18" charset="0"/>
                                          </a:rPr>
                                          <m:t>𝑉</m:t>
                                        </m:r>
                                      </m:e>
                                      <m:sub>
                                        <m:r>
                                          <a:rPr lang="en-US" sz="1100" b="0" i="1">
                                            <a:latin typeface="Cambria Math" panose="02040503050406030204" pitchFamily="18" charset="0"/>
                                          </a:rPr>
                                          <m:t>𝑖𝑡</m:t>
                                        </m:r>
                                      </m:sub>
                                    </m:sSub>
                                    <m:r>
                                      <a:rPr lang="en-US" sz="1100" b="0" i="1">
                                        <a:latin typeface="Cambria Math" panose="02040503050406030204" pitchFamily="18" charset="0"/>
                                      </a:rPr>
                                      <m:t>−</m:t>
                                    </m:r>
                                    <m:sSub>
                                      <m:sSubPr>
                                        <m:ctrlPr>
                                          <a:rPr lang="en-US" sz="1100" b="0" i="1">
                                            <a:latin typeface="Cambria Math" panose="02040503050406030204" pitchFamily="18" charset="0"/>
                                          </a:rPr>
                                        </m:ctrlPr>
                                      </m:sSubPr>
                                      <m:e>
                                        <m:r>
                                          <a:rPr lang="en-US" sz="1100" b="0" i="1">
                                            <a:latin typeface="Cambria Math" panose="02040503050406030204" pitchFamily="18" charset="0"/>
                                          </a:rPr>
                                          <m:t>𝑉</m:t>
                                        </m:r>
                                      </m:e>
                                      <m:sub>
                                        <m:r>
                                          <a:rPr lang="en-US" sz="1100" b="0" i="1">
                                            <a:latin typeface="Cambria Math" panose="02040503050406030204" pitchFamily="18" charset="0"/>
                                          </a:rPr>
                                          <m:t>𝑖</m:t>
                                        </m:r>
                                      </m:sub>
                                    </m:sSub>
                                  </m:e>
                                </m:d>
                                <m:r>
                                  <a:rPr lang="en-US" sz="1100" b="0" i="1" baseline="30000">
                                    <a:latin typeface="Cambria Math" panose="02040503050406030204" pitchFamily="18" charset="0"/>
                                  </a:rPr>
                                  <m:t>2</m:t>
                                </m:r>
                              </m:e>
                            </m:nary>
                          </m:e>
                        </m:nary>
                      </m:num>
                      <m:den>
                        <m:r>
                          <a:rPr lang="en-US" sz="1100" b="0" i="1">
                            <a:latin typeface="Cambria Math" panose="02040503050406030204" pitchFamily="18" charset="0"/>
                          </a:rPr>
                          <m:t>𝑅</m:t>
                        </m:r>
                        <m:r>
                          <a:rPr lang="en-US" sz="1100" b="0" i="1">
                            <a:latin typeface="Cambria Math" panose="02040503050406030204" pitchFamily="18" charset="0"/>
                          </a:rPr>
                          <m:t>(</m:t>
                        </m:r>
                        <m:r>
                          <a:rPr lang="en-US" sz="1100" b="0" i="1">
                            <a:latin typeface="Cambria Math" panose="02040503050406030204" pitchFamily="18" charset="0"/>
                          </a:rPr>
                          <m:t>𝑁</m:t>
                        </m:r>
                        <m:r>
                          <a:rPr lang="en-US" sz="1100" b="0" i="1">
                            <a:latin typeface="Cambria Math" panose="02040503050406030204" pitchFamily="18" charset="0"/>
                          </a:rPr>
                          <m:t>−1)</m:t>
                        </m:r>
                      </m:den>
                    </m:f>
                  </m:oMath>
                </m:oMathPara>
              </a14:m>
              <a:endParaRPr lang="en-US" sz="1100"/>
            </a:p>
          </xdr:txBody>
        </xdr:sp>
      </mc:Choice>
      <mc:Fallback xmlns="">
        <xdr:sp macro="" textlink="">
          <xdr:nvSpPr>
            <xdr:cNvPr id="10" name="TextBox 9">
              <a:extLst>
                <a:ext uri="{FF2B5EF4-FFF2-40B4-BE49-F238E27FC236}">
                  <a16:creationId xmlns:a16="http://schemas.microsoft.com/office/drawing/2014/main" id="{F9534144-127E-BF4E-8583-B23C5873683D}"/>
                </a:ext>
              </a:extLst>
            </xdr:cNvPr>
            <xdr:cNvSpPr txBox="1"/>
          </xdr:nvSpPr>
          <xdr:spPr>
            <a:xfrm>
              <a:off x="1658471" y="13036176"/>
              <a:ext cx="1960408" cy="3754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pPr/>
              <a:r>
                <a:rPr lang="en-US" sz="1100" b="0" i="0">
                  <a:latin typeface="Cambria Math" panose="02040503050406030204" pitchFamily="18" charset="0"/>
                </a:rPr>
                <a:t>〖𝐸𝑃𝑉〗_𝑉=(∑_(𝑖=1)^𝑅</a:t>
              </a:r>
              <a:r>
                <a:rPr lang="en-US" sz="1100" b="0" i="0" baseline="30000">
                  <a:latin typeface="Cambria Math" panose="02040503050406030204" pitchFamily="18" charset="0"/>
                </a:rPr>
                <a:t>▒∑_(</a:t>
              </a:r>
              <a:r>
                <a:rPr lang="en-US" sz="1100" b="0" i="0">
                  <a:latin typeface="Cambria Math" panose="02040503050406030204" pitchFamily="18" charset="0"/>
                </a:rPr>
                <a:t>𝑡=1)^𝑁</a:t>
              </a:r>
              <a:r>
                <a:rPr lang="en-US" sz="1100" b="0" i="0" baseline="30000">
                  <a:latin typeface="Cambria Math" panose="02040503050406030204" pitchFamily="18" charset="0"/>
                </a:rPr>
                <a:t>▒〖</a:t>
              </a:r>
              <a:r>
                <a:rPr lang="en-US" sz="1100" b="0" i="0">
                  <a:latin typeface="Cambria Math" panose="02040503050406030204" pitchFamily="18" charset="0"/>
                </a:rPr>
                <a:t>𝑚_𝑖𝑡 (𝑉_𝑖𝑡−𝑉_𝑖 )</a:t>
              </a:r>
              <a:r>
                <a:rPr lang="en-US" sz="1100" b="0" i="0" baseline="30000">
                  <a:latin typeface="Cambria Math" panose="02040503050406030204" pitchFamily="18" charset="0"/>
                </a:rPr>
                <a:t>2〗)/(</a:t>
              </a:r>
              <a:r>
                <a:rPr lang="en-US" sz="1100" b="0" i="0">
                  <a:latin typeface="Cambria Math" panose="02040503050406030204" pitchFamily="18" charset="0"/>
                </a:rPr>
                <a:t>𝑅(𝑁−1))</a:t>
              </a:r>
              <a:endParaRPr lang="en-US" sz="1100"/>
            </a:p>
          </xdr:txBody>
        </xdr:sp>
      </mc:Fallback>
    </mc:AlternateContent>
    <xdr:clientData/>
  </xdr:twoCellAnchor>
  <xdr:twoCellAnchor>
    <xdr:from>
      <xdr:col>14</xdr:col>
      <xdr:colOff>0</xdr:colOff>
      <xdr:row>49</xdr:row>
      <xdr:rowOff>0</xdr:rowOff>
    </xdr:from>
    <xdr:to>
      <xdr:col>18</xdr:col>
      <xdr:colOff>746288</xdr:colOff>
      <xdr:row>51</xdr:row>
      <xdr:rowOff>69564</xdr:rowOff>
    </xdr:to>
    <mc:AlternateContent xmlns:mc="http://schemas.openxmlformats.org/markup-compatibility/2006" xmlns:a14="http://schemas.microsoft.com/office/drawing/2010/main">
      <mc:Choice Requires="a14">
        <xdr:sp macro="" textlink="">
          <xdr:nvSpPr>
            <xdr:cNvPr id="11" name="TextBox 10">
              <a:extLst>
                <a:ext uri="{FF2B5EF4-FFF2-40B4-BE49-F238E27FC236}">
                  <a16:creationId xmlns:a16="http://schemas.microsoft.com/office/drawing/2014/main" id="{03669F92-8B76-4E4D-B6D5-29E1A439FCEB}"/>
                </a:ext>
              </a:extLst>
            </xdr:cNvPr>
            <xdr:cNvSpPr txBox="1"/>
          </xdr:nvSpPr>
          <xdr:spPr>
            <a:xfrm>
              <a:off x="829235" y="13641294"/>
              <a:ext cx="4048288" cy="47596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pPr/>
              <a14:m>
                <m:oMathPara xmlns:m="http://schemas.openxmlformats.org/officeDocument/2006/math">
                  <m:oMathParaPr>
                    <m:jc m:val="centerGroup"/>
                  </m:oMathParaPr>
                  <m:oMath xmlns:m="http://schemas.openxmlformats.org/officeDocument/2006/math">
                    <m:sSub>
                      <m:sSubPr>
                        <m:ctrlPr>
                          <a:rPr lang="en-US" sz="1100" b="0" i="1">
                            <a:latin typeface="Cambria Math" panose="02040503050406030204" pitchFamily="18" charset="0"/>
                          </a:rPr>
                        </m:ctrlPr>
                      </m:sSubPr>
                      <m:e>
                        <m:r>
                          <a:rPr lang="en-US" sz="1100" b="0" i="1">
                            <a:latin typeface="Cambria Math" panose="02040503050406030204" pitchFamily="18" charset="0"/>
                          </a:rPr>
                          <m:t>𝑉𝐻𝑀</m:t>
                        </m:r>
                      </m:e>
                      <m:sub>
                        <m:r>
                          <a:rPr lang="en-US" sz="1100" b="0" i="1">
                            <a:latin typeface="Cambria Math" panose="02040503050406030204" pitchFamily="18" charset="0"/>
                          </a:rPr>
                          <m:t>𝑊</m:t>
                        </m:r>
                      </m:sub>
                    </m:sSub>
                    <m:r>
                      <a:rPr lang="en-US" sz="1100" b="0" i="1">
                        <a:latin typeface="Cambria Math" panose="02040503050406030204" pitchFamily="18" charset="0"/>
                      </a:rPr>
                      <m:t>=</m:t>
                    </m:r>
                    <m:f>
                      <m:fPr>
                        <m:type m:val="lin"/>
                        <m:ctrlPr>
                          <a:rPr lang="en-US" sz="1100" b="0" i="1">
                            <a:latin typeface="Cambria Math" panose="02040503050406030204" pitchFamily="18" charset="0"/>
                          </a:rPr>
                        </m:ctrlPr>
                      </m:fPr>
                      <m:num>
                        <m:d>
                          <m:dPr>
                            <m:ctrlPr>
                              <a:rPr lang="en-US" sz="1100" b="0" i="1">
                                <a:latin typeface="Cambria Math" panose="02040503050406030204" pitchFamily="18" charset="0"/>
                              </a:rPr>
                            </m:ctrlPr>
                          </m:dPr>
                          <m:e>
                            <m:nary>
                              <m:naryPr>
                                <m:chr m:val="∑"/>
                                <m:ctrlPr>
                                  <a:rPr lang="en-US" sz="1100" b="0" i="1">
                                    <a:latin typeface="Cambria Math" panose="02040503050406030204" pitchFamily="18" charset="0"/>
                                  </a:rPr>
                                </m:ctrlPr>
                              </m:naryPr>
                              <m:sub>
                                <m:r>
                                  <m:rPr>
                                    <m:brk m:alnAt="23"/>
                                  </m:rPr>
                                  <a:rPr lang="en-US" sz="1100" b="0" i="1">
                                    <a:latin typeface="Cambria Math" panose="02040503050406030204" pitchFamily="18" charset="0"/>
                                  </a:rPr>
                                  <m:t>𝑖</m:t>
                                </m:r>
                                <m:r>
                                  <a:rPr lang="en-US" sz="1100" b="0" i="1">
                                    <a:latin typeface="Cambria Math" panose="02040503050406030204" pitchFamily="18" charset="0"/>
                                  </a:rPr>
                                  <m:t>=1</m:t>
                                </m:r>
                              </m:sub>
                              <m:sup>
                                <m:r>
                                  <a:rPr lang="en-US" sz="1100" b="0" i="1">
                                    <a:latin typeface="Cambria Math" panose="02040503050406030204" pitchFamily="18" charset="0"/>
                                  </a:rPr>
                                  <m:t>𝑅</m:t>
                                </m:r>
                              </m:sup>
                              <m:e>
                                <m:sSub>
                                  <m:sSubPr>
                                    <m:ctrlPr>
                                      <a:rPr lang="en-US" sz="1100" b="0" i="1">
                                        <a:latin typeface="Cambria Math" panose="02040503050406030204" pitchFamily="18" charset="0"/>
                                      </a:rPr>
                                    </m:ctrlPr>
                                  </m:sSubPr>
                                  <m:e>
                                    <m:r>
                                      <a:rPr lang="en-US" sz="1100" b="0" i="1">
                                        <a:latin typeface="Cambria Math" panose="02040503050406030204" pitchFamily="18" charset="0"/>
                                      </a:rPr>
                                      <m:t>𝑚</m:t>
                                    </m:r>
                                  </m:e>
                                  <m:sub>
                                    <m:r>
                                      <a:rPr lang="en-US" sz="1100" b="0" i="1">
                                        <a:latin typeface="Cambria Math" panose="02040503050406030204" pitchFamily="18" charset="0"/>
                                      </a:rPr>
                                      <m:t>𝑖</m:t>
                                    </m:r>
                                  </m:sub>
                                </m:sSub>
                                <m:d>
                                  <m:dPr>
                                    <m:ctrlPr>
                                      <a:rPr lang="en-US" sz="1100" b="0" i="1">
                                        <a:latin typeface="Cambria Math" panose="02040503050406030204" pitchFamily="18" charset="0"/>
                                      </a:rPr>
                                    </m:ctrlPr>
                                  </m:dPr>
                                  <m:e>
                                    <m:sSub>
                                      <m:sSubPr>
                                        <m:ctrlPr>
                                          <a:rPr lang="en-US" sz="1100" b="0" i="1">
                                            <a:latin typeface="Cambria Math" panose="02040503050406030204" pitchFamily="18" charset="0"/>
                                          </a:rPr>
                                        </m:ctrlPr>
                                      </m:sSubPr>
                                      <m:e>
                                        <m:r>
                                          <a:rPr lang="en-US" sz="1100" b="0" i="1">
                                            <a:latin typeface="Cambria Math" panose="02040503050406030204" pitchFamily="18" charset="0"/>
                                          </a:rPr>
                                          <m:t>𝑊</m:t>
                                        </m:r>
                                      </m:e>
                                      <m:sub>
                                        <m:r>
                                          <a:rPr lang="en-US" sz="1100" b="0" i="1">
                                            <a:latin typeface="Cambria Math" panose="02040503050406030204" pitchFamily="18" charset="0"/>
                                          </a:rPr>
                                          <m:t>𝑖</m:t>
                                        </m:r>
                                      </m:sub>
                                    </m:sSub>
                                    <m:r>
                                      <a:rPr lang="en-US" sz="1100" b="0" i="1">
                                        <a:latin typeface="Cambria Math" panose="02040503050406030204" pitchFamily="18" charset="0"/>
                                      </a:rPr>
                                      <m:t>−</m:t>
                                    </m:r>
                                    <m:r>
                                      <a:rPr lang="en-US" sz="1100" b="0" i="1">
                                        <a:latin typeface="Cambria Math" panose="02040503050406030204" pitchFamily="18" charset="0"/>
                                      </a:rPr>
                                      <m:t>𝑊</m:t>
                                    </m:r>
                                  </m:e>
                                </m:d>
                                <m:r>
                                  <a:rPr lang="en-US" sz="1100" b="0" i="1" baseline="30000">
                                    <a:latin typeface="Cambria Math" panose="02040503050406030204" pitchFamily="18" charset="0"/>
                                  </a:rPr>
                                  <m:t>2</m:t>
                                </m:r>
                                <m:r>
                                  <a:rPr lang="en-US" sz="1100" b="0" i="1">
                                    <a:latin typeface="Cambria Math" panose="02040503050406030204" pitchFamily="18" charset="0"/>
                                  </a:rPr>
                                  <m:t>−</m:t>
                                </m:r>
                                <m:d>
                                  <m:dPr>
                                    <m:ctrlPr>
                                      <a:rPr lang="en-US" sz="1100" b="0" i="1">
                                        <a:latin typeface="Cambria Math" panose="02040503050406030204" pitchFamily="18" charset="0"/>
                                      </a:rPr>
                                    </m:ctrlPr>
                                  </m:dPr>
                                  <m:e>
                                    <m:r>
                                      <a:rPr lang="en-US" sz="1100" b="0" i="1">
                                        <a:latin typeface="Cambria Math" panose="02040503050406030204" pitchFamily="18" charset="0"/>
                                      </a:rPr>
                                      <m:t>𝑅</m:t>
                                    </m:r>
                                    <m:r>
                                      <a:rPr lang="en-US" sz="1100" b="0" i="1">
                                        <a:latin typeface="Cambria Math" panose="02040503050406030204" pitchFamily="18" charset="0"/>
                                      </a:rPr>
                                      <m:t>−1</m:t>
                                    </m:r>
                                  </m:e>
                                </m:d>
                                <m:sSub>
                                  <m:sSubPr>
                                    <m:ctrlPr>
                                      <a:rPr lang="en-US" sz="1100" b="0" i="1">
                                        <a:latin typeface="Cambria Math" panose="02040503050406030204" pitchFamily="18" charset="0"/>
                                      </a:rPr>
                                    </m:ctrlPr>
                                  </m:sSubPr>
                                  <m:e>
                                    <m:r>
                                      <a:rPr lang="en-US" sz="1100" b="0" i="1">
                                        <a:latin typeface="Cambria Math" panose="02040503050406030204" pitchFamily="18" charset="0"/>
                                      </a:rPr>
                                      <m:t>𝐸𝑃𝑉</m:t>
                                    </m:r>
                                  </m:e>
                                  <m:sub>
                                    <m:r>
                                      <a:rPr lang="en-US" sz="1100" b="0" i="1">
                                        <a:latin typeface="Cambria Math" panose="02040503050406030204" pitchFamily="18" charset="0"/>
                                      </a:rPr>
                                      <m:t>𝑊</m:t>
                                    </m:r>
                                  </m:sub>
                                </m:sSub>
                              </m:e>
                            </m:nary>
                          </m:e>
                        </m:d>
                      </m:num>
                      <m:den>
                        <m:d>
                          <m:dPr>
                            <m:ctrlPr>
                              <a:rPr lang="en-US" sz="1100" b="0" i="1">
                                <a:latin typeface="Cambria Math" panose="02040503050406030204" pitchFamily="18" charset="0"/>
                              </a:rPr>
                            </m:ctrlPr>
                          </m:dPr>
                          <m:e>
                            <m:r>
                              <a:rPr lang="en-US" sz="1100" b="0" i="1">
                                <a:latin typeface="Cambria Math" panose="02040503050406030204" pitchFamily="18" charset="0"/>
                              </a:rPr>
                              <m:t>𝑚</m:t>
                            </m:r>
                            <m:r>
                              <a:rPr lang="en-US" sz="1100" b="0" i="1">
                                <a:latin typeface="Cambria Math" panose="02040503050406030204" pitchFamily="18" charset="0"/>
                              </a:rPr>
                              <m:t>−</m:t>
                            </m:r>
                            <m:d>
                              <m:dPr>
                                <m:ctrlPr>
                                  <a:rPr lang="en-US" sz="1100" b="0" i="1">
                                    <a:latin typeface="Cambria Math" panose="02040503050406030204" pitchFamily="18" charset="0"/>
                                  </a:rPr>
                                </m:ctrlPr>
                              </m:dPr>
                              <m:e>
                                <m:f>
                                  <m:fPr>
                                    <m:ctrlPr>
                                      <a:rPr lang="en-US" sz="1100" b="0" i="1">
                                        <a:latin typeface="Cambria Math" panose="02040503050406030204" pitchFamily="18" charset="0"/>
                                      </a:rPr>
                                    </m:ctrlPr>
                                  </m:fPr>
                                  <m:num>
                                    <m:r>
                                      <a:rPr lang="en-US" sz="1100" b="0" i="1">
                                        <a:latin typeface="Cambria Math" panose="02040503050406030204" pitchFamily="18" charset="0"/>
                                      </a:rPr>
                                      <m:t>1</m:t>
                                    </m:r>
                                  </m:num>
                                  <m:den>
                                    <m:r>
                                      <a:rPr lang="en-US" sz="1100" b="0" i="1">
                                        <a:latin typeface="Cambria Math" panose="02040503050406030204" pitchFamily="18" charset="0"/>
                                      </a:rPr>
                                      <m:t>𝑚</m:t>
                                    </m:r>
                                  </m:den>
                                </m:f>
                              </m:e>
                            </m:d>
                            <m:nary>
                              <m:naryPr>
                                <m:chr m:val="∑"/>
                                <m:ctrlPr>
                                  <a:rPr lang="en-US" sz="1100" b="0" i="1">
                                    <a:latin typeface="Cambria Math" panose="02040503050406030204" pitchFamily="18" charset="0"/>
                                  </a:rPr>
                                </m:ctrlPr>
                              </m:naryPr>
                              <m:sub>
                                <m:r>
                                  <m:rPr>
                                    <m:brk m:alnAt="23"/>
                                  </m:rPr>
                                  <a:rPr lang="en-US" sz="1100" b="0" i="1">
                                    <a:latin typeface="Cambria Math" panose="02040503050406030204" pitchFamily="18" charset="0"/>
                                  </a:rPr>
                                  <m:t>𝑖</m:t>
                                </m:r>
                                <m:r>
                                  <a:rPr lang="en-US" sz="1100" b="0" i="1">
                                    <a:latin typeface="Cambria Math" panose="02040503050406030204" pitchFamily="18" charset="0"/>
                                  </a:rPr>
                                  <m:t>=1</m:t>
                                </m:r>
                              </m:sub>
                              <m:sup>
                                <m:r>
                                  <a:rPr lang="en-US" sz="1100" b="0" i="1">
                                    <a:latin typeface="Cambria Math" panose="02040503050406030204" pitchFamily="18" charset="0"/>
                                  </a:rPr>
                                  <m:t>𝑅</m:t>
                                </m:r>
                              </m:sup>
                              <m:e>
                                <m:sSubSup>
                                  <m:sSubSupPr>
                                    <m:ctrlPr>
                                      <a:rPr lang="en-US" sz="1100" b="0" i="1">
                                        <a:latin typeface="Cambria Math" panose="02040503050406030204" pitchFamily="18" charset="0"/>
                                      </a:rPr>
                                    </m:ctrlPr>
                                  </m:sSubSupPr>
                                  <m:e>
                                    <m:r>
                                      <a:rPr lang="en-US" sz="1100" b="0" i="1">
                                        <a:latin typeface="Cambria Math" panose="02040503050406030204" pitchFamily="18" charset="0"/>
                                      </a:rPr>
                                      <m:t>𝑚</m:t>
                                    </m:r>
                                  </m:e>
                                  <m:sub>
                                    <m:r>
                                      <a:rPr lang="en-US" sz="1100" b="0" i="1">
                                        <a:latin typeface="Cambria Math" panose="02040503050406030204" pitchFamily="18" charset="0"/>
                                      </a:rPr>
                                      <m:t>𝑖</m:t>
                                    </m:r>
                                  </m:sub>
                                  <m:sup>
                                    <m:r>
                                      <a:rPr lang="en-US" sz="1100" b="0" i="1">
                                        <a:latin typeface="Cambria Math" panose="02040503050406030204" pitchFamily="18" charset="0"/>
                                      </a:rPr>
                                      <m:t>2</m:t>
                                    </m:r>
                                  </m:sup>
                                </m:sSubSup>
                              </m:e>
                            </m:nary>
                          </m:e>
                        </m:d>
                      </m:den>
                    </m:f>
                  </m:oMath>
                </m:oMathPara>
              </a14:m>
              <a:endParaRPr lang="en-US" sz="1100"/>
            </a:p>
          </xdr:txBody>
        </xdr:sp>
      </mc:Choice>
      <mc:Fallback xmlns="">
        <xdr:sp macro="" textlink="">
          <xdr:nvSpPr>
            <xdr:cNvPr id="11" name="TextBox 10">
              <a:extLst>
                <a:ext uri="{FF2B5EF4-FFF2-40B4-BE49-F238E27FC236}">
                  <a16:creationId xmlns:a16="http://schemas.microsoft.com/office/drawing/2014/main" id="{03669F92-8B76-4E4D-B6D5-29E1A439FCEB}"/>
                </a:ext>
              </a:extLst>
            </xdr:cNvPr>
            <xdr:cNvSpPr txBox="1"/>
          </xdr:nvSpPr>
          <xdr:spPr>
            <a:xfrm>
              <a:off x="829235" y="13641294"/>
              <a:ext cx="4048288" cy="47596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pPr/>
              <a:r>
                <a:rPr lang="en-US" sz="1100" b="0" i="0">
                  <a:latin typeface="Cambria Math" panose="02040503050406030204" pitchFamily="18" charset="0"/>
                </a:rPr>
                <a:t>〖𝑉𝐻𝑀〗_𝑊=(∑_(𝑖=1)^𝑅▒〖𝑚_𝑖 (𝑊_𝑖−𝑊)</a:t>
              </a:r>
              <a:r>
                <a:rPr lang="en-US" sz="1100" b="0" i="0" baseline="30000">
                  <a:latin typeface="Cambria Math" panose="02040503050406030204" pitchFamily="18" charset="0"/>
                </a:rPr>
                <a:t>2</a:t>
              </a:r>
              <a:r>
                <a:rPr lang="en-US" sz="1100" b="0" i="0">
                  <a:latin typeface="Cambria Math" panose="02040503050406030204" pitchFamily="18" charset="0"/>
                </a:rPr>
                <a:t>−(𝑅−1) 〖𝐸𝑃𝑉〗_𝑊 〗)∕(𝑚−(1/𝑚) ∑_(𝑖=1)^𝑅▒𝑚_𝑖^2 ) </a:t>
              </a:r>
              <a:endParaRPr lang="en-US" sz="1100"/>
            </a:p>
          </xdr:txBody>
        </xdr:sp>
      </mc:Fallback>
    </mc:AlternateContent>
    <xdr:clientData/>
  </xdr:twoCellAnchor>
  <xdr:twoCellAnchor>
    <xdr:from>
      <xdr:col>17</xdr:col>
      <xdr:colOff>306917</xdr:colOff>
      <xdr:row>4</xdr:row>
      <xdr:rowOff>21166</xdr:rowOff>
    </xdr:from>
    <xdr:to>
      <xdr:col>19</xdr:col>
      <xdr:colOff>820036</xdr:colOff>
      <xdr:row>4</xdr:row>
      <xdr:rowOff>193264</xdr:rowOff>
    </xdr:to>
    <mc:AlternateContent xmlns:mc="http://schemas.openxmlformats.org/markup-compatibility/2006" xmlns:a14="http://schemas.microsoft.com/office/drawing/2010/main">
      <mc:Choice Requires="a14">
        <xdr:sp macro="" textlink="">
          <xdr:nvSpPr>
            <xdr:cNvPr id="3" name="TextBox 2">
              <a:extLst>
                <a:ext uri="{FF2B5EF4-FFF2-40B4-BE49-F238E27FC236}">
                  <a16:creationId xmlns:a16="http://schemas.microsoft.com/office/drawing/2014/main" id="{A4EB1A81-2542-8A40-8DC3-D865E9FAD743}"/>
                </a:ext>
              </a:extLst>
            </xdr:cNvPr>
            <xdr:cNvSpPr txBox="1"/>
          </xdr:nvSpPr>
          <xdr:spPr>
            <a:xfrm>
              <a:off x="4434417" y="5185833"/>
              <a:ext cx="2164119" cy="1720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pPr/>
              <a14:m>
                <m:oMathPara xmlns:m="http://schemas.openxmlformats.org/officeDocument/2006/math">
                  <m:oMathParaPr>
                    <m:jc m:val="centerGroup"/>
                  </m:oMathParaPr>
                  <m:oMath xmlns:m="http://schemas.openxmlformats.org/officeDocument/2006/math">
                    <m:sSub>
                      <m:sSubPr>
                        <m:ctrlPr>
                          <a:rPr lang="en-US" sz="1100" b="0" i="1">
                            <a:latin typeface="Cambria Math" panose="02040503050406030204" pitchFamily="18" charset="0"/>
                          </a:rPr>
                        </m:ctrlPr>
                      </m:sSubPr>
                      <m:e>
                        <m:r>
                          <a:rPr lang="en-US" sz="1100" b="0" i="1">
                            <a:latin typeface="Cambria Math" panose="02040503050406030204" pitchFamily="18" charset="0"/>
                          </a:rPr>
                          <m:t>𝑚</m:t>
                        </m:r>
                      </m:e>
                      <m:sub>
                        <m:r>
                          <a:rPr lang="en-US" sz="1100" b="0" i="1">
                            <a:latin typeface="Cambria Math" panose="02040503050406030204" pitchFamily="18" charset="0"/>
                          </a:rPr>
                          <m:t>𝑖𝑡</m:t>
                        </m:r>
                      </m:sub>
                    </m:sSub>
                    <m:r>
                      <a:rPr lang="en-US" sz="1100" b="0" i="1">
                        <a:latin typeface="Cambria Math" panose="02040503050406030204" pitchFamily="18" charset="0"/>
                      </a:rPr>
                      <m:t>=#</m:t>
                    </m:r>
                    <m:r>
                      <a:rPr lang="en-US" sz="1100" b="0" i="1">
                        <a:latin typeface="Cambria Math" panose="02040503050406030204" pitchFamily="18" charset="0"/>
                      </a:rPr>
                      <m:t>𝑇𝑇</m:t>
                    </m:r>
                    <m:r>
                      <a:rPr lang="en-US" sz="1100" b="0" i="1">
                        <a:latin typeface="Cambria Math" panose="02040503050406030204" pitchFamily="18" charset="0"/>
                      </a:rPr>
                      <m:t> </m:t>
                    </m:r>
                    <m:r>
                      <a:rPr lang="en-US" sz="1100" b="0" i="1">
                        <a:latin typeface="Cambria Math" panose="02040503050406030204" pitchFamily="18" charset="0"/>
                      </a:rPr>
                      <m:t>𝑐𝑙𝑎𝑖𝑚𝑠</m:t>
                    </m:r>
                    <m:r>
                      <a:rPr lang="en-US" sz="1100" b="0" i="1">
                        <a:latin typeface="Cambria Math" panose="02040503050406030204" pitchFamily="18" charset="0"/>
                      </a:rPr>
                      <m:t> </m:t>
                    </m:r>
                    <m:r>
                      <a:rPr lang="en-US" sz="1100" b="0" i="1">
                        <a:latin typeface="Cambria Math" panose="02040503050406030204" pitchFamily="18" charset="0"/>
                      </a:rPr>
                      <m:t>𝑖𝑛</m:t>
                    </m:r>
                    <m:r>
                      <a:rPr lang="en-US" sz="1100" b="0" i="1">
                        <a:latin typeface="Cambria Math" panose="02040503050406030204" pitchFamily="18" charset="0"/>
                      </a:rPr>
                      <m:t> </m:t>
                    </m:r>
                    <m:r>
                      <a:rPr lang="en-US" sz="1100" b="0" i="1">
                        <a:latin typeface="Cambria Math" panose="02040503050406030204" pitchFamily="18" charset="0"/>
                      </a:rPr>
                      <m:t>𝑐𝑙𝑎𝑠𝑠</m:t>
                    </m:r>
                    <m:r>
                      <a:rPr lang="en-US" sz="1100" b="0" i="1">
                        <a:latin typeface="Cambria Math" panose="02040503050406030204" pitchFamily="18" charset="0"/>
                      </a:rPr>
                      <m:t> </m:t>
                    </m:r>
                    <m:r>
                      <a:rPr lang="en-US" sz="1100" b="0" i="1">
                        <a:latin typeface="Cambria Math" panose="02040503050406030204" pitchFamily="18" charset="0"/>
                      </a:rPr>
                      <m:t>𝑖</m:t>
                    </m:r>
                    <m:r>
                      <a:rPr lang="en-US" sz="1100" b="0" i="1">
                        <a:latin typeface="Cambria Math" panose="02040503050406030204" pitchFamily="18" charset="0"/>
                      </a:rPr>
                      <m:t>, </m:t>
                    </m:r>
                    <m:r>
                      <a:rPr lang="en-US" sz="1100" b="0" i="1">
                        <a:latin typeface="Cambria Math" panose="02040503050406030204" pitchFamily="18" charset="0"/>
                      </a:rPr>
                      <m:t>𝑦𝑒𝑎𝑟</m:t>
                    </m:r>
                    <m:r>
                      <a:rPr lang="en-US" sz="1100" b="0" i="1">
                        <a:latin typeface="Cambria Math" panose="02040503050406030204" pitchFamily="18" charset="0"/>
                      </a:rPr>
                      <m:t> </m:t>
                    </m:r>
                    <m:r>
                      <a:rPr lang="en-US" sz="1100" b="0" i="1">
                        <a:latin typeface="Cambria Math" panose="02040503050406030204" pitchFamily="18" charset="0"/>
                      </a:rPr>
                      <m:t>𝑡</m:t>
                    </m:r>
                  </m:oMath>
                </m:oMathPara>
              </a14:m>
              <a:endParaRPr lang="en-US" sz="1100"/>
            </a:p>
          </xdr:txBody>
        </xdr:sp>
      </mc:Choice>
      <mc:Fallback xmlns="">
        <xdr:sp macro="" textlink="">
          <xdr:nvSpPr>
            <xdr:cNvPr id="3" name="TextBox 2">
              <a:extLst>
                <a:ext uri="{FF2B5EF4-FFF2-40B4-BE49-F238E27FC236}">
                  <a16:creationId xmlns:a16="http://schemas.microsoft.com/office/drawing/2014/main" id="{A4EB1A81-2542-8A40-8DC3-D865E9FAD743}"/>
                </a:ext>
              </a:extLst>
            </xdr:cNvPr>
            <xdr:cNvSpPr txBox="1"/>
          </xdr:nvSpPr>
          <xdr:spPr>
            <a:xfrm>
              <a:off x="4434417" y="5185833"/>
              <a:ext cx="2164119" cy="1720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pPr/>
              <a:r>
                <a:rPr lang="en-US" sz="1100" b="0" i="0">
                  <a:latin typeface="Cambria Math" panose="02040503050406030204" pitchFamily="18" charset="0"/>
                </a:rPr>
                <a:t>𝑚_𝑖𝑡=#𝑇𝑇 𝑐𝑙𝑎𝑖𝑚𝑠 𝑖𝑛 𝑐𝑙𝑎𝑠𝑠 𝑖, 𝑦𝑒𝑎𝑟 𝑡</a:t>
              </a:r>
              <a:endParaRPr lang="en-US" sz="1100"/>
            </a:p>
          </xdr:txBody>
        </xdr:sp>
      </mc:Fallback>
    </mc:AlternateContent>
    <xdr:clientData/>
  </xdr:twoCellAnchor>
  <xdr:twoCellAnchor>
    <xdr:from>
      <xdr:col>17</xdr:col>
      <xdr:colOff>317500</xdr:colOff>
      <xdr:row>6</xdr:row>
      <xdr:rowOff>158751</xdr:rowOff>
    </xdr:from>
    <xdr:to>
      <xdr:col>19</xdr:col>
      <xdr:colOff>781886</xdr:colOff>
      <xdr:row>8</xdr:row>
      <xdr:rowOff>102703</xdr:rowOff>
    </xdr:to>
    <mc:AlternateContent xmlns:mc="http://schemas.openxmlformats.org/markup-compatibility/2006" xmlns:a14="http://schemas.microsoft.com/office/drawing/2010/main">
      <mc:Choice Requires="a14">
        <xdr:sp macro="" textlink="">
          <xdr:nvSpPr>
            <xdr:cNvPr id="4" name="TextBox 3">
              <a:extLst>
                <a:ext uri="{FF2B5EF4-FFF2-40B4-BE49-F238E27FC236}">
                  <a16:creationId xmlns:a16="http://schemas.microsoft.com/office/drawing/2014/main" id="{AF166E68-1436-774C-9283-485A1C084F4C}"/>
                </a:ext>
              </a:extLst>
            </xdr:cNvPr>
            <xdr:cNvSpPr txBox="1"/>
          </xdr:nvSpPr>
          <xdr:spPr>
            <a:xfrm>
              <a:off x="4445000" y="5725584"/>
              <a:ext cx="2115386" cy="3503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pPr/>
              <a14:m>
                <m:oMathPara xmlns:m="http://schemas.openxmlformats.org/officeDocument/2006/math">
                  <m:oMathParaPr>
                    <m:jc m:val="centerGroup"/>
                  </m:oMathParaPr>
                  <m:oMath xmlns:m="http://schemas.openxmlformats.org/officeDocument/2006/math">
                    <m:sSub>
                      <m:sSubPr>
                        <m:ctrlPr>
                          <a:rPr lang="en-US" sz="1100" b="0" i="1">
                            <a:latin typeface="Cambria Math" panose="02040503050406030204" pitchFamily="18" charset="0"/>
                          </a:rPr>
                        </m:ctrlPr>
                      </m:sSubPr>
                      <m:e>
                        <m:r>
                          <a:rPr lang="en-US" sz="1100" b="0" i="1">
                            <a:latin typeface="Cambria Math" panose="02040503050406030204" pitchFamily="18" charset="0"/>
                          </a:rPr>
                          <m:t>𝑉</m:t>
                        </m:r>
                      </m:e>
                      <m:sub>
                        <m:r>
                          <a:rPr lang="en-US" sz="1100" b="0" i="1">
                            <a:latin typeface="Cambria Math" panose="02040503050406030204" pitchFamily="18" charset="0"/>
                          </a:rPr>
                          <m:t>𝑖𝑡</m:t>
                        </m:r>
                      </m:sub>
                    </m:sSub>
                    <m:r>
                      <a:rPr lang="en-US" sz="1100" b="0" i="1">
                        <a:latin typeface="Cambria Math" panose="02040503050406030204" pitchFamily="18" charset="0"/>
                      </a:rPr>
                      <m:t>=</m:t>
                    </m:r>
                    <m:f>
                      <m:fPr>
                        <m:ctrlPr>
                          <a:rPr lang="en-US" sz="1100" b="0" i="1">
                            <a:latin typeface="Cambria Math" panose="02040503050406030204" pitchFamily="18" charset="0"/>
                          </a:rPr>
                        </m:ctrlPr>
                      </m:fPr>
                      <m:num>
                        <m:r>
                          <a:rPr lang="en-US" sz="1100" b="0" i="1">
                            <a:latin typeface="Cambria Math" panose="02040503050406030204" pitchFamily="18" charset="0"/>
                          </a:rPr>
                          <m:t>#</m:t>
                        </m:r>
                        <m:r>
                          <a:rPr lang="en-US" sz="1100" b="0" i="1">
                            <a:latin typeface="Cambria Math" panose="02040503050406030204" pitchFamily="18" charset="0"/>
                          </a:rPr>
                          <m:t>𝐹</m:t>
                        </m:r>
                        <m:r>
                          <a:rPr lang="en-US" sz="1100" b="0" i="1">
                            <a:latin typeface="Cambria Math" panose="02040503050406030204" pitchFamily="18" charset="0"/>
                          </a:rPr>
                          <m:t> </m:t>
                        </m:r>
                        <m:r>
                          <a:rPr lang="en-US" sz="1100" b="0" i="1">
                            <a:latin typeface="Cambria Math" panose="02040503050406030204" pitchFamily="18" charset="0"/>
                          </a:rPr>
                          <m:t>𝑐𝑙𝑎𝑖𝑚𝑠</m:t>
                        </m:r>
                        <m:r>
                          <a:rPr lang="en-US" sz="1100" b="0" i="1">
                            <a:latin typeface="Cambria Math" panose="02040503050406030204" pitchFamily="18" charset="0"/>
                          </a:rPr>
                          <m:t> </m:t>
                        </m:r>
                        <m:r>
                          <a:rPr lang="en-US" sz="1100" b="0" i="1">
                            <a:latin typeface="Cambria Math" panose="02040503050406030204" pitchFamily="18" charset="0"/>
                          </a:rPr>
                          <m:t>𝑖𝑛</m:t>
                        </m:r>
                        <m:r>
                          <a:rPr lang="en-US" sz="1100" b="0" i="1">
                            <a:latin typeface="Cambria Math" panose="02040503050406030204" pitchFamily="18" charset="0"/>
                          </a:rPr>
                          <m:t> </m:t>
                        </m:r>
                        <m:r>
                          <a:rPr lang="en-US" sz="1100" b="0" i="1">
                            <a:latin typeface="Cambria Math" panose="02040503050406030204" pitchFamily="18" charset="0"/>
                          </a:rPr>
                          <m:t>𝑐𝑙𝑎𝑠𝑠</m:t>
                        </m:r>
                        <m:r>
                          <a:rPr lang="en-US" sz="1100" b="0" i="1">
                            <a:latin typeface="Cambria Math" panose="02040503050406030204" pitchFamily="18" charset="0"/>
                          </a:rPr>
                          <m:t> </m:t>
                        </m:r>
                        <m:r>
                          <a:rPr lang="en-US" sz="1100" b="0" i="1">
                            <a:latin typeface="Cambria Math" panose="02040503050406030204" pitchFamily="18" charset="0"/>
                          </a:rPr>
                          <m:t>𝑖</m:t>
                        </m:r>
                        <m:r>
                          <a:rPr lang="en-US" sz="1100" b="0" i="1">
                            <a:latin typeface="Cambria Math" panose="02040503050406030204" pitchFamily="18" charset="0"/>
                          </a:rPr>
                          <m:t>, </m:t>
                        </m:r>
                        <m:r>
                          <a:rPr lang="en-US" sz="1100" b="0" i="1">
                            <a:latin typeface="Cambria Math" panose="02040503050406030204" pitchFamily="18" charset="0"/>
                          </a:rPr>
                          <m:t>𝑦𝑒𝑎𝑟</m:t>
                        </m:r>
                        <m:r>
                          <a:rPr lang="en-US" sz="1100" b="0" i="1">
                            <a:latin typeface="Cambria Math" panose="02040503050406030204" pitchFamily="18" charset="0"/>
                          </a:rPr>
                          <m:t> </m:t>
                        </m:r>
                        <m:r>
                          <a:rPr lang="en-US" sz="1100" b="0" i="1">
                            <a:latin typeface="Cambria Math" panose="02040503050406030204" pitchFamily="18" charset="0"/>
                          </a:rPr>
                          <m:t>𝑡</m:t>
                        </m:r>
                      </m:num>
                      <m:den>
                        <m:r>
                          <a:rPr lang="en-US" sz="1100" b="0" i="1">
                            <a:latin typeface="Cambria Math" panose="02040503050406030204" pitchFamily="18" charset="0"/>
                          </a:rPr>
                          <m:t>#</m:t>
                        </m:r>
                        <m:r>
                          <a:rPr lang="en-US" sz="1100" b="0" i="1">
                            <a:latin typeface="Cambria Math" panose="02040503050406030204" pitchFamily="18" charset="0"/>
                          </a:rPr>
                          <m:t>𝑇𝑇</m:t>
                        </m:r>
                        <m:r>
                          <a:rPr lang="en-US" sz="1100" b="0" i="1">
                            <a:latin typeface="Cambria Math" panose="02040503050406030204" pitchFamily="18" charset="0"/>
                          </a:rPr>
                          <m:t> </m:t>
                        </m:r>
                        <m:r>
                          <a:rPr lang="en-US" sz="1100" b="0" i="1">
                            <a:latin typeface="Cambria Math" panose="02040503050406030204" pitchFamily="18" charset="0"/>
                          </a:rPr>
                          <m:t>𝑐𝑙𝑎𝑖𝑚𝑠</m:t>
                        </m:r>
                        <m:r>
                          <a:rPr lang="en-US" sz="1100" b="0" i="1">
                            <a:latin typeface="Cambria Math" panose="02040503050406030204" pitchFamily="18" charset="0"/>
                          </a:rPr>
                          <m:t> </m:t>
                        </m:r>
                        <m:r>
                          <a:rPr lang="en-US" sz="1100" b="0" i="1">
                            <a:latin typeface="Cambria Math" panose="02040503050406030204" pitchFamily="18" charset="0"/>
                          </a:rPr>
                          <m:t>𝑖𝑛</m:t>
                        </m:r>
                        <m:r>
                          <a:rPr lang="en-US" sz="1100" b="0" i="1">
                            <a:latin typeface="Cambria Math" panose="02040503050406030204" pitchFamily="18" charset="0"/>
                          </a:rPr>
                          <m:t> </m:t>
                        </m:r>
                        <m:r>
                          <a:rPr lang="en-US" sz="1100" b="0" i="1">
                            <a:latin typeface="Cambria Math" panose="02040503050406030204" pitchFamily="18" charset="0"/>
                          </a:rPr>
                          <m:t>𝑐𝑙𝑎𝑠𝑠</m:t>
                        </m:r>
                        <m:r>
                          <a:rPr lang="en-US" sz="1100" b="0" i="1">
                            <a:latin typeface="Cambria Math" panose="02040503050406030204" pitchFamily="18" charset="0"/>
                          </a:rPr>
                          <m:t> </m:t>
                        </m:r>
                        <m:r>
                          <a:rPr lang="en-US" sz="1100" b="0" i="1">
                            <a:latin typeface="Cambria Math" panose="02040503050406030204" pitchFamily="18" charset="0"/>
                          </a:rPr>
                          <m:t>𝑖</m:t>
                        </m:r>
                        <m:r>
                          <a:rPr lang="en-US" sz="1100" b="0" i="1">
                            <a:latin typeface="Cambria Math" panose="02040503050406030204" pitchFamily="18" charset="0"/>
                          </a:rPr>
                          <m:t>, </m:t>
                        </m:r>
                        <m:r>
                          <a:rPr lang="en-US" sz="1100" b="0" i="1">
                            <a:latin typeface="Cambria Math" panose="02040503050406030204" pitchFamily="18" charset="0"/>
                          </a:rPr>
                          <m:t>𝑦𝑒𝑎𝑟</m:t>
                        </m:r>
                        <m:r>
                          <a:rPr lang="en-US" sz="1100" b="0" i="1">
                            <a:latin typeface="Cambria Math" panose="02040503050406030204" pitchFamily="18" charset="0"/>
                          </a:rPr>
                          <m:t> </m:t>
                        </m:r>
                        <m:r>
                          <a:rPr lang="en-US" sz="1100" b="0" i="1">
                            <a:latin typeface="Cambria Math" panose="02040503050406030204" pitchFamily="18" charset="0"/>
                          </a:rPr>
                          <m:t>𝑡</m:t>
                        </m:r>
                      </m:den>
                    </m:f>
                  </m:oMath>
                </m:oMathPara>
              </a14:m>
              <a:endParaRPr lang="en-US" sz="1100"/>
            </a:p>
          </xdr:txBody>
        </xdr:sp>
      </mc:Choice>
      <mc:Fallback xmlns="">
        <xdr:sp macro="" textlink="">
          <xdr:nvSpPr>
            <xdr:cNvPr id="4" name="TextBox 3">
              <a:extLst>
                <a:ext uri="{FF2B5EF4-FFF2-40B4-BE49-F238E27FC236}">
                  <a16:creationId xmlns:a16="http://schemas.microsoft.com/office/drawing/2014/main" id="{AF166E68-1436-774C-9283-485A1C084F4C}"/>
                </a:ext>
              </a:extLst>
            </xdr:cNvPr>
            <xdr:cNvSpPr txBox="1"/>
          </xdr:nvSpPr>
          <xdr:spPr>
            <a:xfrm>
              <a:off x="4445000" y="5725584"/>
              <a:ext cx="2115386" cy="3503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pPr/>
              <a:r>
                <a:rPr lang="en-US" sz="1100" b="0" i="0">
                  <a:latin typeface="Cambria Math" panose="02040503050406030204" pitchFamily="18" charset="0"/>
                </a:rPr>
                <a:t>𝑉_𝑖𝑡=(#𝐹 𝑐𝑙𝑎𝑖𝑚𝑠 𝑖𝑛 𝑐𝑙𝑎𝑠𝑠 𝑖, 𝑦𝑒𝑎𝑟 𝑡)/(#𝑇𝑇 𝑐𝑙𝑎𝑖𝑚𝑠 𝑖𝑛 𝑐𝑙𝑎𝑠𝑠 𝑖, 𝑦𝑒𝑎𝑟 𝑡)</a:t>
              </a:r>
              <a:endParaRPr lang="en-US" sz="1100"/>
            </a:p>
          </xdr:txBody>
        </xdr:sp>
      </mc:Fallback>
    </mc:AlternateContent>
    <xdr:clientData/>
  </xdr:twoCellAnchor>
</xdr:wsDr>
</file>

<file path=xl/drawings/drawing5.xml><?xml version="1.0" encoding="utf-8"?>
<xdr:wsDr xmlns:xdr="http://schemas.openxmlformats.org/drawingml/2006/spreadsheetDrawing" xmlns:a="http://schemas.openxmlformats.org/drawingml/2006/main">
  <xdr:twoCellAnchor>
    <xdr:from>
      <xdr:col>11</xdr:col>
      <xdr:colOff>546100</xdr:colOff>
      <xdr:row>44</xdr:row>
      <xdr:rowOff>12700</xdr:rowOff>
    </xdr:from>
    <xdr:to>
      <xdr:col>16</xdr:col>
      <xdr:colOff>435405</xdr:colOff>
      <xdr:row>44</xdr:row>
      <xdr:rowOff>191532</xdr:rowOff>
    </xdr:to>
    <mc:AlternateContent xmlns:mc="http://schemas.openxmlformats.org/markup-compatibility/2006" xmlns:a14="http://schemas.microsoft.com/office/drawing/2010/main">
      <mc:Choice Requires="a14">
        <xdr:sp macro="" textlink="">
          <xdr:nvSpPr>
            <xdr:cNvPr id="2" name="TextBox 1">
              <a:extLst>
                <a:ext uri="{FF2B5EF4-FFF2-40B4-BE49-F238E27FC236}">
                  <a16:creationId xmlns:a16="http://schemas.microsoft.com/office/drawing/2014/main" id="{9FFB754B-701D-8B44-A46B-9C115ACC6E12}"/>
                </a:ext>
              </a:extLst>
            </xdr:cNvPr>
            <xdr:cNvSpPr txBox="1"/>
          </xdr:nvSpPr>
          <xdr:spPr>
            <a:xfrm>
              <a:off x="9626600" y="8953500"/>
              <a:ext cx="4016805" cy="1788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pPr/>
              <a14:m>
                <m:oMathPara xmlns:m="http://schemas.openxmlformats.org/officeDocument/2006/math">
                  <m:oMathParaPr>
                    <m:jc m:val="centerGroup"/>
                  </m:oMathParaPr>
                  <m:oMath xmlns:m="http://schemas.openxmlformats.org/officeDocument/2006/math">
                    <m:sSup>
                      <m:sSupPr>
                        <m:ctrlPr>
                          <a:rPr lang="en-US" sz="1100" i="1">
                            <a:latin typeface="Cambria Math" panose="02040503050406030204" pitchFamily="18" charset="0"/>
                          </a:rPr>
                        </m:ctrlPr>
                      </m:sSupPr>
                      <m:e>
                        <m:sSub>
                          <m:sSubPr>
                            <m:ctrlPr>
                              <a:rPr lang="en-US" sz="1100" i="1">
                                <a:latin typeface="Cambria Math" panose="02040503050406030204" pitchFamily="18" charset="0"/>
                              </a:rPr>
                            </m:ctrlPr>
                          </m:sSubPr>
                          <m:e>
                            <m:r>
                              <a:rPr lang="en-US" sz="1100" b="0" i="1">
                                <a:latin typeface="Cambria Math" panose="02040503050406030204" pitchFamily="18" charset="0"/>
                              </a:rPr>
                              <m:t>𝑣</m:t>
                            </m:r>
                          </m:e>
                          <m:sub>
                            <m:r>
                              <a:rPr lang="en-US" sz="1100" b="0" i="1">
                                <a:latin typeface="Cambria Math" panose="02040503050406030204" pitchFamily="18" charset="0"/>
                              </a:rPr>
                              <m:t>𝑖</m:t>
                            </m:r>
                          </m:sub>
                        </m:sSub>
                      </m:e>
                      <m:sup>
                        <m:r>
                          <a:rPr lang="en-US" sz="1100" b="0" i="1">
                            <a:latin typeface="Cambria Math" panose="02040503050406030204" pitchFamily="18" charset="0"/>
                          </a:rPr>
                          <m:t>𝑝𝑟𝑒𝑑</m:t>
                        </m:r>
                      </m:sup>
                    </m:sSup>
                    <m:r>
                      <a:rPr lang="en-US" sz="1100" b="0" i="1">
                        <a:latin typeface="Cambria Math" panose="02040503050406030204" pitchFamily="18" charset="0"/>
                      </a:rPr>
                      <m:t>=</m:t>
                    </m:r>
                    <m:r>
                      <a:rPr lang="en-US" sz="1100" b="0" i="1">
                        <a:latin typeface="Cambria Math" panose="02040503050406030204" pitchFamily="18" charset="0"/>
                      </a:rPr>
                      <m:t>𝐸</m:t>
                    </m:r>
                    <m:d>
                      <m:dPr>
                        <m:begChr m:val="["/>
                        <m:endChr m:val="]"/>
                        <m:ctrlPr>
                          <a:rPr lang="en-US" sz="1100" b="0" i="1">
                            <a:latin typeface="Cambria Math" panose="02040503050406030204" pitchFamily="18" charset="0"/>
                          </a:rPr>
                        </m:ctrlPr>
                      </m:dPr>
                      <m:e>
                        <m:r>
                          <a:rPr lang="en-US" sz="1100" b="0" i="1">
                            <a:latin typeface="Cambria Math" panose="02040503050406030204" pitchFamily="18" charset="0"/>
                          </a:rPr>
                          <m:t>𝑉</m:t>
                        </m:r>
                      </m:e>
                    </m:d>
                    <m:r>
                      <a:rPr lang="en-US" sz="1100" b="0" i="1">
                        <a:latin typeface="Cambria Math" panose="02040503050406030204" pitchFamily="18" charset="0"/>
                      </a:rPr>
                      <m:t>+</m:t>
                    </m:r>
                    <m:sSub>
                      <m:sSubPr>
                        <m:ctrlPr>
                          <a:rPr lang="en-US" sz="1100" b="0" i="1">
                            <a:latin typeface="Cambria Math" panose="02040503050406030204" pitchFamily="18" charset="0"/>
                          </a:rPr>
                        </m:ctrlPr>
                      </m:sSubPr>
                      <m:e>
                        <m:r>
                          <a:rPr lang="en-US" sz="1100" b="0" i="1">
                            <a:latin typeface="Cambria Math" panose="02040503050406030204" pitchFamily="18" charset="0"/>
                          </a:rPr>
                          <m:t>𝑏</m:t>
                        </m:r>
                      </m:e>
                      <m:sub>
                        <m:r>
                          <a:rPr lang="en-US" sz="1100" b="0" i="1">
                            <a:latin typeface="Cambria Math" panose="02040503050406030204" pitchFamily="18" charset="0"/>
                          </a:rPr>
                          <m:t>𝑣</m:t>
                        </m:r>
                      </m:sub>
                    </m:sSub>
                    <m:d>
                      <m:dPr>
                        <m:ctrlPr>
                          <a:rPr lang="en-US" sz="1100" b="0" i="1">
                            <a:latin typeface="Cambria Math" panose="02040503050406030204" pitchFamily="18" charset="0"/>
                          </a:rPr>
                        </m:ctrlPr>
                      </m:dPr>
                      <m:e>
                        <m:sSub>
                          <m:sSubPr>
                            <m:ctrlPr>
                              <a:rPr lang="en-US" sz="1100" b="0" i="1">
                                <a:latin typeface="Cambria Math" panose="02040503050406030204" pitchFamily="18" charset="0"/>
                              </a:rPr>
                            </m:ctrlPr>
                          </m:sSubPr>
                          <m:e>
                            <m:r>
                              <a:rPr lang="en-US" sz="1100" b="0" i="1">
                                <a:latin typeface="Cambria Math" panose="02040503050406030204" pitchFamily="18" charset="0"/>
                              </a:rPr>
                              <m:t>𝑉</m:t>
                            </m:r>
                          </m:e>
                          <m:sub>
                            <m:r>
                              <a:rPr lang="en-US" sz="1100" b="0" i="1">
                                <a:latin typeface="Cambria Math" panose="02040503050406030204" pitchFamily="18" charset="0"/>
                              </a:rPr>
                              <m:t>𝑖</m:t>
                            </m:r>
                          </m:sub>
                        </m:sSub>
                        <m:r>
                          <a:rPr lang="en-US" sz="1100" b="0" i="1">
                            <a:latin typeface="Cambria Math" panose="02040503050406030204" pitchFamily="18" charset="0"/>
                          </a:rPr>
                          <m:t>−</m:t>
                        </m:r>
                        <m:r>
                          <a:rPr lang="en-US" sz="1100" b="0" i="1">
                            <a:latin typeface="Cambria Math" panose="02040503050406030204" pitchFamily="18" charset="0"/>
                          </a:rPr>
                          <m:t>𝐸</m:t>
                        </m:r>
                        <m:d>
                          <m:dPr>
                            <m:begChr m:val="["/>
                            <m:endChr m:val="]"/>
                            <m:ctrlPr>
                              <a:rPr lang="en-US" sz="1100" b="0" i="1">
                                <a:latin typeface="Cambria Math" panose="02040503050406030204" pitchFamily="18" charset="0"/>
                              </a:rPr>
                            </m:ctrlPr>
                          </m:dPr>
                          <m:e>
                            <m:r>
                              <a:rPr lang="en-US" sz="1100" b="0" i="1">
                                <a:latin typeface="Cambria Math" panose="02040503050406030204" pitchFamily="18" charset="0"/>
                              </a:rPr>
                              <m:t>𝑉</m:t>
                            </m:r>
                          </m:e>
                        </m:d>
                      </m:e>
                    </m:d>
                    <m:r>
                      <a:rPr lang="en-US" sz="1100" b="0" i="1">
                        <a:latin typeface="Cambria Math" panose="02040503050406030204" pitchFamily="18" charset="0"/>
                      </a:rPr>
                      <m:t>+ </m:t>
                    </m:r>
                    <m:sSub>
                      <m:sSubPr>
                        <m:ctrlPr>
                          <a:rPr lang="en-US" sz="1100" b="0" i="1">
                            <a:latin typeface="Cambria Math" panose="02040503050406030204" pitchFamily="18" charset="0"/>
                          </a:rPr>
                        </m:ctrlPr>
                      </m:sSubPr>
                      <m:e>
                        <m:r>
                          <a:rPr lang="en-US" sz="1100" b="0" i="1">
                            <a:latin typeface="Cambria Math" panose="02040503050406030204" pitchFamily="18" charset="0"/>
                          </a:rPr>
                          <m:t>𝑐</m:t>
                        </m:r>
                      </m:e>
                      <m:sub>
                        <m:r>
                          <a:rPr lang="en-US" sz="1100" b="0" i="1">
                            <a:latin typeface="Cambria Math" panose="02040503050406030204" pitchFamily="18" charset="0"/>
                          </a:rPr>
                          <m:t>𝑣</m:t>
                        </m:r>
                      </m:sub>
                    </m:sSub>
                    <m:d>
                      <m:dPr>
                        <m:ctrlPr>
                          <a:rPr lang="en-US" sz="1100" b="0" i="1">
                            <a:latin typeface="Cambria Math" panose="02040503050406030204" pitchFamily="18" charset="0"/>
                          </a:rPr>
                        </m:ctrlPr>
                      </m:dPr>
                      <m:e>
                        <m:sSub>
                          <m:sSubPr>
                            <m:ctrlPr>
                              <a:rPr lang="en-US" sz="1100" b="0" i="1">
                                <a:latin typeface="Cambria Math" panose="02040503050406030204" pitchFamily="18" charset="0"/>
                              </a:rPr>
                            </m:ctrlPr>
                          </m:sSubPr>
                          <m:e>
                            <m:r>
                              <a:rPr lang="en-US" sz="1100" b="0" i="1">
                                <a:latin typeface="Cambria Math" panose="02040503050406030204" pitchFamily="18" charset="0"/>
                              </a:rPr>
                              <m:t>𝑊</m:t>
                            </m:r>
                          </m:e>
                          <m:sub>
                            <m:r>
                              <a:rPr lang="en-US" sz="1100" b="0" i="1">
                                <a:latin typeface="Cambria Math" panose="02040503050406030204" pitchFamily="18" charset="0"/>
                              </a:rPr>
                              <m:t>𝑖</m:t>
                            </m:r>
                          </m:sub>
                        </m:sSub>
                        <m:r>
                          <a:rPr lang="en-US" sz="1100" b="0" i="1">
                            <a:latin typeface="Cambria Math" panose="02040503050406030204" pitchFamily="18" charset="0"/>
                          </a:rPr>
                          <m:t>−</m:t>
                        </m:r>
                        <m:r>
                          <a:rPr lang="en-US" sz="1100" b="0" i="1">
                            <a:latin typeface="Cambria Math" panose="02040503050406030204" pitchFamily="18" charset="0"/>
                          </a:rPr>
                          <m:t>𝐸</m:t>
                        </m:r>
                        <m:d>
                          <m:dPr>
                            <m:begChr m:val="["/>
                            <m:endChr m:val="]"/>
                            <m:ctrlPr>
                              <a:rPr lang="en-US" sz="1100" b="0" i="1">
                                <a:latin typeface="Cambria Math" panose="02040503050406030204" pitchFamily="18" charset="0"/>
                              </a:rPr>
                            </m:ctrlPr>
                          </m:dPr>
                          <m:e>
                            <m:r>
                              <a:rPr lang="en-US" sz="1100" b="0" i="1">
                                <a:latin typeface="Cambria Math" panose="02040503050406030204" pitchFamily="18" charset="0"/>
                              </a:rPr>
                              <m:t>𝑊</m:t>
                            </m:r>
                          </m:e>
                        </m:d>
                      </m:e>
                    </m:d>
                    <m:r>
                      <a:rPr lang="en-US" sz="1100" b="0" i="1">
                        <a:latin typeface="Cambria Math" panose="02040503050406030204" pitchFamily="18" charset="0"/>
                      </a:rPr>
                      <m:t>+</m:t>
                    </m:r>
                    <m:sSub>
                      <m:sSubPr>
                        <m:ctrlPr>
                          <a:rPr lang="en-US" sz="1100" b="0" i="1">
                            <a:latin typeface="Cambria Math" panose="02040503050406030204" pitchFamily="18" charset="0"/>
                          </a:rPr>
                        </m:ctrlPr>
                      </m:sSubPr>
                      <m:e>
                        <m:r>
                          <a:rPr lang="en-US" sz="1100" b="0" i="1">
                            <a:latin typeface="Cambria Math" panose="02040503050406030204" pitchFamily="18" charset="0"/>
                          </a:rPr>
                          <m:t>𝑑</m:t>
                        </m:r>
                      </m:e>
                      <m:sub>
                        <m:r>
                          <a:rPr lang="en-US" sz="1100" b="0" i="1">
                            <a:latin typeface="Cambria Math" panose="02040503050406030204" pitchFamily="18" charset="0"/>
                          </a:rPr>
                          <m:t>𝑣</m:t>
                        </m:r>
                      </m:sub>
                    </m:sSub>
                    <m:d>
                      <m:dPr>
                        <m:ctrlPr>
                          <a:rPr lang="en-US" sz="1100" b="0" i="1">
                            <a:latin typeface="Cambria Math" panose="02040503050406030204" pitchFamily="18" charset="0"/>
                          </a:rPr>
                        </m:ctrlPr>
                      </m:dPr>
                      <m:e>
                        <m:sSub>
                          <m:sSubPr>
                            <m:ctrlPr>
                              <a:rPr lang="en-US" sz="1100" b="0" i="1">
                                <a:latin typeface="Cambria Math" panose="02040503050406030204" pitchFamily="18" charset="0"/>
                              </a:rPr>
                            </m:ctrlPr>
                          </m:sSubPr>
                          <m:e>
                            <m:r>
                              <a:rPr lang="en-US" sz="1100" b="0" i="1">
                                <a:latin typeface="Cambria Math" panose="02040503050406030204" pitchFamily="18" charset="0"/>
                              </a:rPr>
                              <m:t>𝑋</m:t>
                            </m:r>
                          </m:e>
                          <m:sub>
                            <m:r>
                              <a:rPr lang="en-US" sz="1100" b="0" i="1">
                                <a:latin typeface="Cambria Math" panose="02040503050406030204" pitchFamily="18" charset="0"/>
                              </a:rPr>
                              <m:t>𝑖</m:t>
                            </m:r>
                          </m:sub>
                        </m:sSub>
                        <m:r>
                          <a:rPr lang="en-US" sz="1100" b="0" i="1">
                            <a:latin typeface="Cambria Math" panose="02040503050406030204" pitchFamily="18" charset="0"/>
                          </a:rPr>
                          <m:t>−</m:t>
                        </m:r>
                        <m:r>
                          <a:rPr lang="en-US" sz="1100" b="0" i="1">
                            <a:latin typeface="Cambria Math" panose="02040503050406030204" pitchFamily="18" charset="0"/>
                          </a:rPr>
                          <m:t>𝐸</m:t>
                        </m:r>
                        <m:d>
                          <m:dPr>
                            <m:begChr m:val="["/>
                            <m:endChr m:val="]"/>
                            <m:ctrlPr>
                              <a:rPr lang="en-US" sz="1100" b="0" i="1">
                                <a:latin typeface="Cambria Math" panose="02040503050406030204" pitchFamily="18" charset="0"/>
                              </a:rPr>
                            </m:ctrlPr>
                          </m:dPr>
                          <m:e>
                            <m:r>
                              <a:rPr lang="en-US" sz="1100" b="0" i="1">
                                <a:latin typeface="Cambria Math" panose="02040503050406030204" pitchFamily="18" charset="0"/>
                              </a:rPr>
                              <m:t>𝑋</m:t>
                            </m:r>
                          </m:e>
                        </m:d>
                      </m:e>
                    </m:d>
                  </m:oMath>
                </m:oMathPara>
              </a14:m>
              <a:endParaRPr lang="en-US" sz="1100"/>
            </a:p>
          </xdr:txBody>
        </xdr:sp>
      </mc:Choice>
      <mc:Fallback xmlns="">
        <xdr:sp macro="" textlink="">
          <xdr:nvSpPr>
            <xdr:cNvPr id="2" name="TextBox 1">
              <a:extLst>
                <a:ext uri="{FF2B5EF4-FFF2-40B4-BE49-F238E27FC236}">
                  <a16:creationId xmlns:a16="http://schemas.microsoft.com/office/drawing/2014/main" id="{9FFB754B-701D-8B44-A46B-9C115ACC6E12}"/>
                </a:ext>
              </a:extLst>
            </xdr:cNvPr>
            <xdr:cNvSpPr txBox="1"/>
          </xdr:nvSpPr>
          <xdr:spPr>
            <a:xfrm>
              <a:off x="9626600" y="8953500"/>
              <a:ext cx="4016805" cy="1788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pPr/>
              <a:r>
                <a:rPr lang="en-US" sz="1100" i="0">
                  <a:latin typeface="Cambria Math" panose="02040503050406030204" pitchFamily="18" charset="0"/>
                </a:rPr>
                <a:t>〖</a:t>
              </a:r>
              <a:r>
                <a:rPr lang="en-US" sz="1100" b="0" i="0">
                  <a:latin typeface="Cambria Math" panose="02040503050406030204" pitchFamily="18" charset="0"/>
                </a:rPr>
                <a:t>𝑣_𝑖〗^𝑝𝑟𝑒𝑑=𝐸[𝑉]+𝑏_𝑣 (𝑉_𝑖−𝐸[𝑉])+ 𝑐_𝑣 (𝑊_𝑖−𝐸[𝑊])+𝑑_𝑣 (𝑋_𝑖−𝐸[𝑋])</a:t>
              </a:r>
              <a:endParaRPr lang="en-US" sz="1100"/>
            </a:p>
          </xdr:txBody>
        </xdr:sp>
      </mc:Fallback>
    </mc:AlternateContent>
    <xdr:clientData/>
  </xdr:twoCellAnchor>
  <xdr:twoCellAnchor>
    <xdr:from>
      <xdr:col>11</xdr:col>
      <xdr:colOff>431800</xdr:colOff>
      <xdr:row>26</xdr:row>
      <xdr:rowOff>88900</xdr:rowOff>
    </xdr:from>
    <xdr:to>
      <xdr:col>16</xdr:col>
      <xdr:colOff>449474</xdr:colOff>
      <xdr:row>29</xdr:row>
      <xdr:rowOff>24257</xdr:rowOff>
    </xdr:to>
    <mc:AlternateContent xmlns:mc="http://schemas.openxmlformats.org/markup-compatibility/2006" xmlns:a14="http://schemas.microsoft.com/office/drawing/2010/main">
      <mc:Choice Requires="a14">
        <xdr:sp macro="" textlink="">
          <xdr:nvSpPr>
            <xdr:cNvPr id="3" name="TextBox 2">
              <a:extLst>
                <a:ext uri="{FF2B5EF4-FFF2-40B4-BE49-F238E27FC236}">
                  <a16:creationId xmlns:a16="http://schemas.microsoft.com/office/drawing/2014/main" id="{B9CACAEF-D560-3A4D-B18C-8518F413ED66}"/>
                </a:ext>
              </a:extLst>
            </xdr:cNvPr>
            <xdr:cNvSpPr txBox="1"/>
          </xdr:nvSpPr>
          <xdr:spPr>
            <a:xfrm>
              <a:off x="9512300" y="5372100"/>
              <a:ext cx="4145174" cy="5449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14:m>
                <m:oMath xmlns:m="http://schemas.openxmlformats.org/officeDocument/2006/math">
                  <m:d>
                    <m:dPr>
                      <m:ctrlPr>
                        <a:rPr lang="en-US" sz="1100" b="0" i="1">
                          <a:latin typeface="Cambria Math" panose="02040503050406030204" pitchFamily="18" charset="0"/>
                        </a:rPr>
                      </m:ctrlPr>
                    </m:dPr>
                    <m:e>
                      <m:m>
                        <m:mPr>
                          <m:mcs>
                            <m:mc>
                              <m:mcPr>
                                <m:count m:val="1"/>
                                <m:mcJc m:val="center"/>
                              </m:mcPr>
                            </m:mc>
                          </m:mcs>
                          <m:ctrlPr>
                            <a:rPr lang="en-US" sz="1100" b="0" i="1">
                              <a:latin typeface="Cambria Math" panose="02040503050406030204" pitchFamily="18" charset="0"/>
                            </a:rPr>
                          </m:ctrlPr>
                        </m:mPr>
                        <m:mr>
                          <m:e>
                            <m:r>
                              <m:rPr>
                                <m:brk m:alnAt="7"/>
                              </m:rPr>
                              <a:rPr lang="en-US" sz="1100" b="0" i="1">
                                <a:latin typeface="Cambria Math" panose="02040503050406030204" pitchFamily="18" charset="0"/>
                              </a:rPr>
                              <m:t>𝐶</m:t>
                            </m:r>
                            <m:r>
                              <a:rPr lang="en-US" sz="1100" b="0" i="1">
                                <a:latin typeface="Cambria Math" panose="02040503050406030204" pitchFamily="18" charset="0"/>
                              </a:rPr>
                              <m:t>𝑜𝑣</m:t>
                            </m:r>
                            <m:d>
                              <m:dPr>
                                <m:ctrlPr>
                                  <a:rPr lang="en-US" sz="1100" b="0" i="1">
                                    <a:latin typeface="Cambria Math" panose="02040503050406030204" pitchFamily="18" charset="0"/>
                                  </a:rPr>
                                </m:ctrlPr>
                              </m:dPr>
                              <m:e>
                                <m:sSub>
                                  <m:sSubPr>
                                    <m:ctrlPr>
                                      <a:rPr lang="en-US" sz="1100" b="0" i="1">
                                        <a:latin typeface="Cambria Math" panose="02040503050406030204" pitchFamily="18" charset="0"/>
                                      </a:rPr>
                                    </m:ctrlPr>
                                  </m:sSubPr>
                                  <m:e>
                                    <m:r>
                                      <a:rPr lang="en-US" sz="1100" b="0" i="1">
                                        <a:latin typeface="Cambria Math" panose="02040503050406030204" pitchFamily="18" charset="0"/>
                                      </a:rPr>
                                      <m:t>𝑉</m:t>
                                    </m:r>
                                  </m:e>
                                  <m:sub>
                                    <m:r>
                                      <a:rPr lang="en-US" sz="1100" b="0" i="1">
                                        <a:latin typeface="Cambria Math" panose="02040503050406030204" pitchFamily="18" charset="0"/>
                                      </a:rPr>
                                      <m:t>𝑖</m:t>
                                    </m:r>
                                  </m:sub>
                                </m:sSub>
                                <m:r>
                                  <m:rPr>
                                    <m:brk m:alnAt="7"/>
                                  </m:rPr>
                                  <a:rPr lang="en-US" sz="1100" b="0" i="1">
                                    <a:latin typeface="Cambria Math" panose="02040503050406030204" pitchFamily="18" charset="0"/>
                                  </a:rPr>
                                  <m:t>,</m:t>
                                </m:r>
                                <m:sSub>
                                  <m:sSubPr>
                                    <m:ctrlPr>
                                      <a:rPr lang="en-US" sz="1100" b="0" i="1">
                                        <a:latin typeface="Cambria Math" panose="02040503050406030204" pitchFamily="18" charset="0"/>
                                      </a:rPr>
                                    </m:ctrlPr>
                                  </m:sSubPr>
                                  <m:e>
                                    <m:r>
                                      <a:rPr lang="en-US" sz="1100" b="0" i="1">
                                        <a:latin typeface="Cambria Math" panose="02040503050406030204" pitchFamily="18" charset="0"/>
                                      </a:rPr>
                                      <m:t>𝑣</m:t>
                                    </m:r>
                                  </m:e>
                                  <m:sub>
                                    <m:r>
                                      <a:rPr lang="en-US" sz="1100" b="0" i="1">
                                        <a:latin typeface="Cambria Math" panose="02040503050406030204" pitchFamily="18" charset="0"/>
                                      </a:rPr>
                                      <m:t>𝑖</m:t>
                                    </m:r>
                                  </m:sub>
                                </m:sSub>
                              </m:e>
                            </m:d>
                          </m:e>
                        </m:mr>
                        <m:mr>
                          <m:e>
                            <m:eqArr>
                              <m:eqArrPr>
                                <m:ctrlPr>
                                  <a:rPr lang="en-US" sz="1100" b="0" i="1">
                                    <a:solidFill>
                                      <a:schemeClr val="tx1"/>
                                    </a:solidFill>
                                    <a:effectLst/>
                                    <a:latin typeface="Cambria Math" panose="02040503050406030204" pitchFamily="18" charset="0"/>
                                    <a:ea typeface="+mn-ea"/>
                                    <a:cs typeface="+mn-cs"/>
                                  </a:rPr>
                                </m:ctrlPr>
                              </m:eqArrPr>
                              <m:e>
                                <m:r>
                                  <m:rPr>
                                    <m:brk m:alnAt="7"/>
                                  </m:rPr>
                                  <a:rPr lang="en-US" sz="1100" b="0" i="1">
                                    <a:solidFill>
                                      <a:schemeClr val="tx1"/>
                                    </a:solidFill>
                                    <a:effectLst/>
                                    <a:latin typeface="Cambria Math" panose="02040503050406030204" pitchFamily="18" charset="0"/>
                                    <a:ea typeface="+mn-ea"/>
                                    <a:cs typeface="+mn-cs"/>
                                  </a:rPr>
                                  <m:t>𝐶</m:t>
                                </m:r>
                                <m:r>
                                  <a:rPr lang="en-US" sz="1100" b="0" i="1">
                                    <a:solidFill>
                                      <a:schemeClr val="tx1"/>
                                    </a:solidFill>
                                    <a:effectLst/>
                                    <a:latin typeface="Cambria Math" panose="02040503050406030204" pitchFamily="18" charset="0"/>
                                    <a:ea typeface="+mn-ea"/>
                                    <a:cs typeface="+mn-cs"/>
                                  </a:rPr>
                                  <m:t>𝑜𝑣</m:t>
                                </m:r>
                                <m:d>
                                  <m:dPr>
                                    <m:ctrlPr>
                                      <a:rPr lang="en-US" sz="1100" b="0" i="1">
                                        <a:solidFill>
                                          <a:schemeClr val="tx1"/>
                                        </a:solidFill>
                                        <a:effectLst/>
                                        <a:latin typeface="Cambria Math" panose="02040503050406030204" pitchFamily="18" charset="0"/>
                                        <a:ea typeface="+mn-ea"/>
                                        <a:cs typeface="+mn-cs"/>
                                      </a:rPr>
                                    </m:ctrlPr>
                                  </m:dPr>
                                  <m:e>
                                    <m:sSub>
                                      <m:sSubPr>
                                        <m:ctrlPr>
                                          <a:rPr lang="en-US" sz="1100" b="0" i="1">
                                            <a:solidFill>
                                              <a:schemeClr val="tx1"/>
                                            </a:solidFill>
                                            <a:effectLst/>
                                            <a:latin typeface="Cambria Math" panose="02040503050406030204" pitchFamily="18" charset="0"/>
                                            <a:ea typeface="+mn-ea"/>
                                            <a:cs typeface="+mn-cs"/>
                                          </a:rPr>
                                        </m:ctrlPr>
                                      </m:sSubPr>
                                      <m:e>
                                        <m:r>
                                          <a:rPr lang="en-US" sz="1100" b="0" i="1">
                                            <a:solidFill>
                                              <a:schemeClr val="tx1"/>
                                            </a:solidFill>
                                            <a:effectLst/>
                                            <a:latin typeface="Cambria Math" panose="02040503050406030204" pitchFamily="18" charset="0"/>
                                            <a:ea typeface="+mn-ea"/>
                                            <a:cs typeface="+mn-cs"/>
                                          </a:rPr>
                                          <m:t>𝑊</m:t>
                                        </m:r>
                                      </m:e>
                                      <m:sub>
                                        <m:r>
                                          <a:rPr lang="en-US" sz="1100" b="0" i="1">
                                            <a:solidFill>
                                              <a:schemeClr val="tx1"/>
                                            </a:solidFill>
                                            <a:effectLst/>
                                            <a:latin typeface="Cambria Math" panose="02040503050406030204" pitchFamily="18" charset="0"/>
                                            <a:ea typeface="+mn-ea"/>
                                            <a:cs typeface="+mn-cs"/>
                                          </a:rPr>
                                          <m:t>𝑖</m:t>
                                        </m:r>
                                      </m:sub>
                                    </m:sSub>
                                    <m:r>
                                      <m:rPr>
                                        <m:brk m:alnAt="7"/>
                                      </m:rPr>
                                      <a:rPr lang="en-US" sz="1100" b="0" i="1">
                                        <a:solidFill>
                                          <a:schemeClr val="tx1"/>
                                        </a:solidFill>
                                        <a:effectLst/>
                                        <a:latin typeface="Cambria Math" panose="02040503050406030204" pitchFamily="18" charset="0"/>
                                        <a:ea typeface="+mn-ea"/>
                                        <a:cs typeface="+mn-cs"/>
                                      </a:rPr>
                                      <m:t>,</m:t>
                                    </m:r>
                                    <m:sSub>
                                      <m:sSubPr>
                                        <m:ctrlPr>
                                          <a:rPr lang="en-US" sz="1100" b="0" i="1">
                                            <a:solidFill>
                                              <a:schemeClr val="tx1"/>
                                            </a:solidFill>
                                            <a:effectLst/>
                                            <a:latin typeface="Cambria Math" panose="02040503050406030204" pitchFamily="18" charset="0"/>
                                            <a:ea typeface="+mn-ea"/>
                                            <a:cs typeface="+mn-cs"/>
                                          </a:rPr>
                                        </m:ctrlPr>
                                      </m:sSubPr>
                                      <m:e>
                                        <m:r>
                                          <a:rPr lang="en-US" sz="1100" b="0" i="1">
                                            <a:solidFill>
                                              <a:schemeClr val="tx1"/>
                                            </a:solidFill>
                                            <a:effectLst/>
                                            <a:latin typeface="Cambria Math" panose="02040503050406030204" pitchFamily="18" charset="0"/>
                                            <a:ea typeface="+mn-ea"/>
                                            <a:cs typeface="+mn-cs"/>
                                          </a:rPr>
                                          <m:t>𝑣</m:t>
                                        </m:r>
                                      </m:e>
                                      <m:sub>
                                        <m:r>
                                          <a:rPr lang="en-US" sz="1100" b="0" i="1">
                                            <a:solidFill>
                                              <a:schemeClr val="tx1"/>
                                            </a:solidFill>
                                            <a:effectLst/>
                                            <a:latin typeface="Cambria Math" panose="02040503050406030204" pitchFamily="18" charset="0"/>
                                            <a:ea typeface="+mn-ea"/>
                                            <a:cs typeface="+mn-cs"/>
                                          </a:rPr>
                                          <m:t>𝑖</m:t>
                                        </m:r>
                                      </m:sub>
                                    </m:sSub>
                                  </m:e>
                                </m:d>
                              </m:e>
                              <m:e>
                                <m:r>
                                  <m:rPr>
                                    <m:brk m:alnAt="7"/>
                                  </m:rPr>
                                  <a:rPr lang="en-US" sz="1100" b="0" i="1">
                                    <a:solidFill>
                                      <a:schemeClr val="tx1"/>
                                    </a:solidFill>
                                    <a:effectLst/>
                                    <a:latin typeface="Cambria Math" panose="02040503050406030204" pitchFamily="18" charset="0"/>
                                    <a:ea typeface="+mn-ea"/>
                                    <a:cs typeface="+mn-cs"/>
                                  </a:rPr>
                                  <m:t>𝐶</m:t>
                                </m:r>
                                <m:r>
                                  <a:rPr lang="en-US" sz="1100" b="0" i="1">
                                    <a:solidFill>
                                      <a:schemeClr val="tx1"/>
                                    </a:solidFill>
                                    <a:effectLst/>
                                    <a:latin typeface="Cambria Math" panose="02040503050406030204" pitchFamily="18" charset="0"/>
                                    <a:ea typeface="+mn-ea"/>
                                    <a:cs typeface="+mn-cs"/>
                                  </a:rPr>
                                  <m:t>𝑜𝑣</m:t>
                                </m:r>
                                <m:d>
                                  <m:dPr>
                                    <m:ctrlPr>
                                      <a:rPr lang="en-US" sz="1100" b="0" i="1">
                                        <a:solidFill>
                                          <a:schemeClr val="tx1"/>
                                        </a:solidFill>
                                        <a:effectLst/>
                                        <a:latin typeface="Cambria Math" panose="02040503050406030204" pitchFamily="18" charset="0"/>
                                        <a:ea typeface="+mn-ea"/>
                                        <a:cs typeface="+mn-cs"/>
                                      </a:rPr>
                                    </m:ctrlPr>
                                  </m:dPr>
                                  <m:e>
                                    <m:sSub>
                                      <m:sSubPr>
                                        <m:ctrlPr>
                                          <a:rPr lang="en-US" sz="1100" b="0" i="1">
                                            <a:solidFill>
                                              <a:schemeClr val="tx1"/>
                                            </a:solidFill>
                                            <a:effectLst/>
                                            <a:latin typeface="Cambria Math" panose="02040503050406030204" pitchFamily="18" charset="0"/>
                                            <a:ea typeface="+mn-ea"/>
                                            <a:cs typeface="+mn-cs"/>
                                          </a:rPr>
                                        </m:ctrlPr>
                                      </m:sSubPr>
                                      <m:e>
                                        <m:r>
                                          <a:rPr lang="en-US" sz="1100" b="0" i="1">
                                            <a:solidFill>
                                              <a:schemeClr val="tx1"/>
                                            </a:solidFill>
                                            <a:effectLst/>
                                            <a:latin typeface="Cambria Math" panose="02040503050406030204" pitchFamily="18" charset="0"/>
                                            <a:ea typeface="+mn-ea"/>
                                            <a:cs typeface="+mn-cs"/>
                                          </a:rPr>
                                          <m:t>𝑋</m:t>
                                        </m:r>
                                      </m:e>
                                      <m:sub>
                                        <m:r>
                                          <a:rPr lang="en-US" sz="1100" b="0" i="1">
                                            <a:solidFill>
                                              <a:schemeClr val="tx1"/>
                                            </a:solidFill>
                                            <a:effectLst/>
                                            <a:latin typeface="Cambria Math" panose="02040503050406030204" pitchFamily="18" charset="0"/>
                                            <a:ea typeface="+mn-ea"/>
                                            <a:cs typeface="+mn-cs"/>
                                          </a:rPr>
                                          <m:t>𝑖</m:t>
                                        </m:r>
                                      </m:sub>
                                    </m:sSub>
                                    <m:r>
                                      <m:rPr>
                                        <m:brk m:alnAt="7"/>
                                      </m:rPr>
                                      <a:rPr lang="en-US" sz="1100" b="0" i="1">
                                        <a:solidFill>
                                          <a:schemeClr val="tx1"/>
                                        </a:solidFill>
                                        <a:effectLst/>
                                        <a:latin typeface="Cambria Math" panose="02040503050406030204" pitchFamily="18" charset="0"/>
                                        <a:ea typeface="+mn-ea"/>
                                        <a:cs typeface="+mn-cs"/>
                                      </a:rPr>
                                      <m:t>,</m:t>
                                    </m:r>
                                    <m:sSub>
                                      <m:sSubPr>
                                        <m:ctrlPr>
                                          <a:rPr lang="en-US" sz="1100" b="0" i="1">
                                            <a:solidFill>
                                              <a:schemeClr val="tx1"/>
                                            </a:solidFill>
                                            <a:effectLst/>
                                            <a:latin typeface="Cambria Math" panose="02040503050406030204" pitchFamily="18" charset="0"/>
                                            <a:ea typeface="+mn-ea"/>
                                            <a:cs typeface="+mn-cs"/>
                                          </a:rPr>
                                        </m:ctrlPr>
                                      </m:sSubPr>
                                      <m:e>
                                        <m:r>
                                          <a:rPr lang="en-US" sz="1100" b="0" i="1">
                                            <a:solidFill>
                                              <a:schemeClr val="tx1"/>
                                            </a:solidFill>
                                            <a:effectLst/>
                                            <a:latin typeface="Cambria Math" panose="02040503050406030204" pitchFamily="18" charset="0"/>
                                            <a:ea typeface="+mn-ea"/>
                                            <a:cs typeface="+mn-cs"/>
                                          </a:rPr>
                                          <m:t>𝑣</m:t>
                                        </m:r>
                                      </m:e>
                                      <m:sub>
                                        <m:r>
                                          <a:rPr lang="en-US" sz="1100" b="0" i="1">
                                            <a:solidFill>
                                              <a:schemeClr val="tx1"/>
                                            </a:solidFill>
                                            <a:effectLst/>
                                            <a:latin typeface="Cambria Math" panose="02040503050406030204" pitchFamily="18" charset="0"/>
                                            <a:ea typeface="+mn-ea"/>
                                            <a:cs typeface="+mn-cs"/>
                                          </a:rPr>
                                          <m:t>𝑖</m:t>
                                        </m:r>
                                      </m:sub>
                                    </m:sSub>
                                  </m:e>
                                </m:d>
                              </m:e>
                            </m:eqArr>
                          </m:e>
                        </m:mr>
                      </m:m>
                    </m:e>
                  </m:d>
                  <m:r>
                    <a:rPr lang="en-US" sz="1100" b="0" i="1">
                      <a:latin typeface="Cambria Math" panose="02040503050406030204" pitchFamily="18" charset="0"/>
                    </a:rPr>
                    <m:t>=</m:t>
                  </m:r>
                  <m:d>
                    <m:dPr>
                      <m:ctrlPr>
                        <a:rPr lang="en-US" sz="1100" b="0" i="1">
                          <a:latin typeface="Cambria Math" panose="02040503050406030204" pitchFamily="18" charset="0"/>
                        </a:rPr>
                      </m:ctrlPr>
                    </m:dPr>
                    <m:e>
                      <m:r>
                        <a:rPr lang="en-US" sz="1100" b="0" i="1">
                          <a:latin typeface="Cambria Math" panose="02040503050406030204" pitchFamily="18" charset="0"/>
                        </a:rPr>
                        <m:t> </m:t>
                      </m:r>
                      <m:m>
                        <m:mPr>
                          <m:mcs>
                            <m:mc>
                              <m:mcPr>
                                <m:count m:val="3"/>
                                <m:mcJc m:val="center"/>
                              </m:mcPr>
                            </m:mc>
                          </m:mcs>
                          <m:ctrlPr>
                            <a:rPr lang="en-US" sz="1100" b="0" i="1">
                              <a:latin typeface="Cambria Math" panose="02040503050406030204" pitchFamily="18" charset="0"/>
                            </a:rPr>
                          </m:ctrlPr>
                        </m:mPr>
                        <m:mr>
                          <m:e>
                            <m:r>
                              <m:rPr>
                                <m:brk m:alnAt="7"/>
                              </m:rPr>
                              <a:rPr lang="en-US" sz="1100" b="0" i="1">
                                <a:latin typeface="Cambria Math" panose="02040503050406030204" pitchFamily="18" charset="0"/>
                              </a:rPr>
                              <m:t>𝑉</m:t>
                            </m:r>
                            <m:r>
                              <a:rPr lang="en-US" sz="1100" b="0" i="1">
                                <a:latin typeface="Cambria Math" panose="02040503050406030204" pitchFamily="18" charset="0"/>
                              </a:rPr>
                              <m:t>𝑎𝑟</m:t>
                            </m:r>
                            <m:d>
                              <m:dPr>
                                <m:ctrlPr>
                                  <a:rPr lang="en-US" sz="1100" b="0" i="1">
                                    <a:latin typeface="Cambria Math" panose="02040503050406030204" pitchFamily="18" charset="0"/>
                                  </a:rPr>
                                </m:ctrlPr>
                              </m:dPr>
                              <m:e>
                                <m:sSub>
                                  <m:sSubPr>
                                    <m:ctrlPr>
                                      <a:rPr lang="en-US" sz="1100" b="0" i="1">
                                        <a:latin typeface="Cambria Math" panose="02040503050406030204" pitchFamily="18" charset="0"/>
                                      </a:rPr>
                                    </m:ctrlPr>
                                  </m:sSubPr>
                                  <m:e>
                                    <m:r>
                                      <a:rPr lang="en-US" sz="1100" b="0" i="1">
                                        <a:latin typeface="Cambria Math" panose="02040503050406030204" pitchFamily="18" charset="0"/>
                                      </a:rPr>
                                      <m:t>𝑉</m:t>
                                    </m:r>
                                  </m:e>
                                  <m:sub>
                                    <m:r>
                                      <a:rPr lang="en-US" sz="1100" b="0" i="1">
                                        <a:latin typeface="Cambria Math" panose="02040503050406030204" pitchFamily="18" charset="0"/>
                                      </a:rPr>
                                      <m:t>𝑖</m:t>
                                    </m:r>
                                  </m:sub>
                                </m:sSub>
                              </m:e>
                            </m:d>
                          </m:e>
                          <m:e>
                            <m:r>
                              <a:rPr lang="en-US" sz="1100" b="0" i="1">
                                <a:latin typeface="Cambria Math" panose="02040503050406030204" pitchFamily="18" charset="0"/>
                              </a:rPr>
                              <m:t>𝐶𝑜𝑣</m:t>
                            </m:r>
                            <m:d>
                              <m:dPr>
                                <m:ctrlPr>
                                  <a:rPr lang="en-US" sz="1100" b="0" i="1">
                                    <a:latin typeface="Cambria Math" panose="02040503050406030204" pitchFamily="18" charset="0"/>
                                  </a:rPr>
                                </m:ctrlPr>
                              </m:dPr>
                              <m:e>
                                <m:sSub>
                                  <m:sSubPr>
                                    <m:ctrlPr>
                                      <a:rPr lang="en-US" sz="1100" b="0" i="1">
                                        <a:latin typeface="Cambria Math" panose="02040503050406030204" pitchFamily="18" charset="0"/>
                                      </a:rPr>
                                    </m:ctrlPr>
                                  </m:sSubPr>
                                  <m:e>
                                    <m:r>
                                      <a:rPr lang="en-US" sz="1100" b="0" i="1">
                                        <a:latin typeface="Cambria Math" panose="02040503050406030204" pitchFamily="18" charset="0"/>
                                      </a:rPr>
                                      <m:t>𝑉</m:t>
                                    </m:r>
                                  </m:e>
                                  <m:sub>
                                    <m:r>
                                      <a:rPr lang="en-US" sz="1100" b="0" i="1">
                                        <a:latin typeface="Cambria Math" panose="02040503050406030204" pitchFamily="18" charset="0"/>
                                      </a:rPr>
                                      <m:t>𝑖</m:t>
                                    </m:r>
                                  </m:sub>
                                </m:sSub>
                                <m:r>
                                  <a:rPr lang="en-US" sz="1100" b="0" i="1">
                                    <a:latin typeface="Cambria Math" panose="02040503050406030204" pitchFamily="18" charset="0"/>
                                  </a:rPr>
                                  <m:t>,</m:t>
                                </m:r>
                                <m:sSub>
                                  <m:sSubPr>
                                    <m:ctrlPr>
                                      <a:rPr lang="en-US" sz="1100" b="0" i="1">
                                        <a:latin typeface="Cambria Math" panose="02040503050406030204" pitchFamily="18" charset="0"/>
                                      </a:rPr>
                                    </m:ctrlPr>
                                  </m:sSubPr>
                                  <m:e>
                                    <m:r>
                                      <a:rPr lang="en-US" sz="1100" b="0" i="1">
                                        <a:latin typeface="Cambria Math" panose="02040503050406030204" pitchFamily="18" charset="0"/>
                                      </a:rPr>
                                      <m:t>𝑊</m:t>
                                    </m:r>
                                  </m:e>
                                  <m:sub>
                                    <m:r>
                                      <a:rPr lang="en-US" sz="1100" b="0" i="1">
                                        <a:latin typeface="Cambria Math" panose="02040503050406030204" pitchFamily="18" charset="0"/>
                                      </a:rPr>
                                      <m:t>𝑖</m:t>
                                    </m:r>
                                  </m:sub>
                                </m:sSub>
                              </m:e>
                            </m:d>
                          </m:e>
                          <m:e>
                            <m:r>
                              <a:rPr lang="en-US" sz="1100" b="0" i="1">
                                <a:latin typeface="Cambria Math" panose="02040503050406030204" pitchFamily="18" charset="0"/>
                              </a:rPr>
                              <m:t>𝐶𝑜𝑣</m:t>
                            </m:r>
                            <m:d>
                              <m:dPr>
                                <m:ctrlPr>
                                  <a:rPr lang="en-US" sz="1100" b="0" i="1">
                                    <a:latin typeface="Cambria Math" panose="02040503050406030204" pitchFamily="18" charset="0"/>
                                  </a:rPr>
                                </m:ctrlPr>
                              </m:dPr>
                              <m:e>
                                <m:sSub>
                                  <m:sSubPr>
                                    <m:ctrlPr>
                                      <a:rPr lang="en-US" sz="1100" b="0" i="1">
                                        <a:latin typeface="Cambria Math" panose="02040503050406030204" pitchFamily="18" charset="0"/>
                                      </a:rPr>
                                    </m:ctrlPr>
                                  </m:sSubPr>
                                  <m:e>
                                    <m:r>
                                      <a:rPr lang="en-US" sz="1100" b="0" i="1">
                                        <a:latin typeface="Cambria Math" panose="02040503050406030204" pitchFamily="18" charset="0"/>
                                      </a:rPr>
                                      <m:t>𝑉</m:t>
                                    </m:r>
                                  </m:e>
                                  <m:sub>
                                    <m:r>
                                      <a:rPr lang="en-US" sz="1100" b="0" i="1">
                                        <a:latin typeface="Cambria Math" panose="02040503050406030204" pitchFamily="18" charset="0"/>
                                      </a:rPr>
                                      <m:t>𝑖</m:t>
                                    </m:r>
                                  </m:sub>
                                </m:sSub>
                                <m:r>
                                  <a:rPr lang="en-US" sz="1100" b="0" i="1">
                                    <a:latin typeface="Cambria Math" panose="02040503050406030204" pitchFamily="18" charset="0"/>
                                  </a:rPr>
                                  <m:t>,</m:t>
                                </m:r>
                                <m:sSub>
                                  <m:sSubPr>
                                    <m:ctrlPr>
                                      <a:rPr lang="en-US" sz="1100" b="0" i="1">
                                        <a:latin typeface="Cambria Math" panose="02040503050406030204" pitchFamily="18" charset="0"/>
                                      </a:rPr>
                                    </m:ctrlPr>
                                  </m:sSubPr>
                                  <m:e>
                                    <m:r>
                                      <a:rPr lang="en-US" sz="1100" b="0" i="1">
                                        <a:latin typeface="Cambria Math" panose="02040503050406030204" pitchFamily="18" charset="0"/>
                                      </a:rPr>
                                      <m:t>𝑋</m:t>
                                    </m:r>
                                  </m:e>
                                  <m:sub>
                                    <m:r>
                                      <a:rPr lang="en-US" sz="1100" b="0" i="1">
                                        <a:latin typeface="Cambria Math" panose="02040503050406030204" pitchFamily="18" charset="0"/>
                                      </a:rPr>
                                      <m:t>𝑖</m:t>
                                    </m:r>
                                  </m:sub>
                                </m:sSub>
                              </m:e>
                            </m:d>
                          </m:e>
                        </m:mr>
                        <m:mr>
                          <m:e>
                            <m:r>
                              <a:rPr lang="en-US" sz="1100" b="0" i="1">
                                <a:latin typeface="Cambria Math" panose="02040503050406030204" pitchFamily="18" charset="0"/>
                              </a:rPr>
                              <m:t>𝐶𝑜𝑣</m:t>
                            </m:r>
                            <m:r>
                              <a:rPr lang="en-US" sz="1100" b="0" i="1">
                                <a:latin typeface="Cambria Math" panose="02040503050406030204" pitchFamily="18" charset="0"/>
                              </a:rPr>
                              <m:t> </m:t>
                            </m:r>
                            <m:d>
                              <m:dPr>
                                <m:ctrlPr>
                                  <a:rPr lang="en-US" sz="1100" b="0" i="1">
                                    <a:latin typeface="Cambria Math" panose="02040503050406030204" pitchFamily="18" charset="0"/>
                                  </a:rPr>
                                </m:ctrlPr>
                              </m:dPr>
                              <m:e>
                                <m:sSub>
                                  <m:sSubPr>
                                    <m:ctrlPr>
                                      <a:rPr lang="en-US" sz="1100" b="0" i="1">
                                        <a:latin typeface="Cambria Math" panose="02040503050406030204" pitchFamily="18" charset="0"/>
                                      </a:rPr>
                                    </m:ctrlPr>
                                  </m:sSubPr>
                                  <m:e>
                                    <m:r>
                                      <a:rPr lang="en-US" sz="1100" b="0" i="1">
                                        <a:latin typeface="Cambria Math" panose="02040503050406030204" pitchFamily="18" charset="0"/>
                                      </a:rPr>
                                      <m:t>𝑊</m:t>
                                    </m:r>
                                  </m:e>
                                  <m:sub>
                                    <m:r>
                                      <a:rPr lang="en-US" sz="1100" b="0" i="1">
                                        <a:latin typeface="Cambria Math" panose="02040503050406030204" pitchFamily="18" charset="0"/>
                                      </a:rPr>
                                      <m:t>𝑖</m:t>
                                    </m:r>
                                  </m:sub>
                                </m:sSub>
                                <m:r>
                                  <a:rPr lang="en-US" sz="1100" b="0" i="1">
                                    <a:latin typeface="Cambria Math" panose="02040503050406030204" pitchFamily="18" charset="0"/>
                                  </a:rPr>
                                  <m:t>,</m:t>
                                </m:r>
                                <m:sSub>
                                  <m:sSubPr>
                                    <m:ctrlPr>
                                      <a:rPr lang="en-US" sz="1100" b="0" i="1">
                                        <a:latin typeface="Cambria Math" panose="02040503050406030204" pitchFamily="18" charset="0"/>
                                      </a:rPr>
                                    </m:ctrlPr>
                                  </m:sSubPr>
                                  <m:e>
                                    <m:r>
                                      <a:rPr lang="en-US" sz="1100" b="0" i="1">
                                        <a:latin typeface="Cambria Math" panose="02040503050406030204" pitchFamily="18" charset="0"/>
                                      </a:rPr>
                                      <m:t>𝑉</m:t>
                                    </m:r>
                                  </m:e>
                                  <m:sub>
                                    <m:r>
                                      <a:rPr lang="en-US" sz="1100" b="0" i="1">
                                        <a:latin typeface="Cambria Math" panose="02040503050406030204" pitchFamily="18" charset="0"/>
                                      </a:rPr>
                                      <m:t>𝑖</m:t>
                                    </m:r>
                                  </m:sub>
                                </m:sSub>
                              </m:e>
                            </m:d>
                          </m:e>
                          <m:e>
                            <m:r>
                              <m:rPr>
                                <m:brk m:alnAt="7"/>
                              </m:rPr>
                              <a:rPr lang="en-US" sz="1100" b="0" i="1">
                                <a:latin typeface="Cambria Math" panose="02040503050406030204" pitchFamily="18" charset="0"/>
                              </a:rPr>
                              <m:t>𝑉</m:t>
                            </m:r>
                            <m:r>
                              <a:rPr lang="en-US" sz="1100" b="0" i="1">
                                <a:latin typeface="Cambria Math" panose="02040503050406030204" pitchFamily="18" charset="0"/>
                              </a:rPr>
                              <m:t>𝑎𝑟</m:t>
                            </m:r>
                            <m:d>
                              <m:dPr>
                                <m:ctrlPr>
                                  <a:rPr lang="en-US" sz="1100" b="0" i="1">
                                    <a:latin typeface="Cambria Math" panose="02040503050406030204" pitchFamily="18" charset="0"/>
                                  </a:rPr>
                                </m:ctrlPr>
                              </m:dPr>
                              <m:e>
                                <m:sSub>
                                  <m:sSubPr>
                                    <m:ctrlPr>
                                      <a:rPr lang="en-US" sz="1100" b="0" i="1">
                                        <a:latin typeface="Cambria Math" panose="02040503050406030204" pitchFamily="18" charset="0"/>
                                      </a:rPr>
                                    </m:ctrlPr>
                                  </m:sSubPr>
                                  <m:e>
                                    <m:r>
                                      <a:rPr lang="en-US" sz="1100" b="0" i="1">
                                        <a:latin typeface="Cambria Math" panose="02040503050406030204" pitchFamily="18" charset="0"/>
                                      </a:rPr>
                                      <m:t>𝑊</m:t>
                                    </m:r>
                                  </m:e>
                                  <m:sub>
                                    <m:r>
                                      <a:rPr lang="en-US" sz="1100" b="0" i="1">
                                        <a:latin typeface="Cambria Math" panose="02040503050406030204" pitchFamily="18" charset="0"/>
                                      </a:rPr>
                                      <m:t>𝑖</m:t>
                                    </m:r>
                                  </m:sub>
                                </m:sSub>
                              </m:e>
                            </m:d>
                          </m:e>
                          <m:e>
                            <m:r>
                              <a:rPr lang="en-US" sz="1100" b="0" i="1">
                                <a:latin typeface="Cambria Math" panose="02040503050406030204" pitchFamily="18" charset="0"/>
                              </a:rPr>
                              <m:t>𝐶𝑜𝑣</m:t>
                            </m:r>
                            <m:d>
                              <m:dPr>
                                <m:ctrlPr>
                                  <a:rPr lang="en-US" sz="1100" b="0" i="1">
                                    <a:latin typeface="Cambria Math" panose="02040503050406030204" pitchFamily="18" charset="0"/>
                                  </a:rPr>
                                </m:ctrlPr>
                              </m:dPr>
                              <m:e>
                                <m:sSub>
                                  <m:sSubPr>
                                    <m:ctrlPr>
                                      <a:rPr lang="en-US" sz="1100" b="0" i="1">
                                        <a:latin typeface="Cambria Math" panose="02040503050406030204" pitchFamily="18" charset="0"/>
                                      </a:rPr>
                                    </m:ctrlPr>
                                  </m:sSubPr>
                                  <m:e>
                                    <m:r>
                                      <a:rPr lang="en-US" sz="1100" b="0" i="1">
                                        <a:latin typeface="Cambria Math" panose="02040503050406030204" pitchFamily="18" charset="0"/>
                                      </a:rPr>
                                      <m:t>𝑊</m:t>
                                    </m:r>
                                  </m:e>
                                  <m:sub>
                                    <m:r>
                                      <a:rPr lang="en-US" sz="1100" b="0" i="1">
                                        <a:latin typeface="Cambria Math" panose="02040503050406030204" pitchFamily="18" charset="0"/>
                                      </a:rPr>
                                      <m:t>𝑖</m:t>
                                    </m:r>
                                  </m:sub>
                                </m:sSub>
                                <m:r>
                                  <a:rPr lang="en-US" sz="1100" b="0" i="1">
                                    <a:latin typeface="Cambria Math" panose="02040503050406030204" pitchFamily="18" charset="0"/>
                                  </a:rPr>
                                  <m:t>,</m:t>
                                </m:r>
                                <m:sSub>
                                  <m:sSubPr>
                                    <m:ctrlPr>
                                      <a:rPr lang="en-US" sz="1100" b="0" i="1">
                                        <a:latin typeface="Cambria Math" panose="02040503050406030204" pitchFamily="18" charset="0"/>
                                      </a:rPr>
                                    </m:ctrlPr>
                                  </m:sSubPr>
                                  <m:e>
                                    <m:r>
                                      <a:rPr lang="en-US" sz="1100" b="0" i="1">
                                        <a:latin typeface="Cambria Math" panose="02040503050406030204" pitchFamily="18" charset="0"/>
                                      </a:rPr>
                                      <m:t>𝑋</m:t>
                                    </m:r>
                                  </m:e>
                                  <m:sub>
                                    <m:r>
                                      <a:rPr lang="en-US" sz="1100" b="0" i="1">
                                        <a:latin typeface="Cambria Math" panose="02040503050406030204" pitchFamily="18" charset="0"/>
                                      </a:rPr>
                                      <m:t>𝑖</m:t>
                                    </m:r>
                                  </m:sub>
                                </m:sSub>
                              </m:e>
                            </m:d>
                          </m:e>
                        </m:mr>
                        <m:mr>
                          <m:e>
                            <m:r>
                              <a:rPr lang="en-US" sz="1100" b="0" i="1">
                                <a:latin typeface="Cambria Math" panose="02040503050406030204" pitchFamily="18" charset="0"/>
                              </a:rPr>
                              <m:t>𝐶𝑜𝑣</m:t>
                            </m:r>
                            <m:r>
                              <a:rPr lang="en-US" sz="1100" b="0" i="1">
                                <a:latin typeface="Cambria Math" panose="02040503050406030204" pitchFamily="18" charset="0"/>
                              </a:rPr>
                              <m:t> </m:t>
                            </m:r>
                            <m:d>
                              <m:dPr>
                                <m:ctrlPr>
                                  <a:rPr lang="en-US" sz="1100" b="0" i="1">
                                    <a:latin typeface="Cambria Math" panose="02040503050406030204" pitchFamily="18" charset="0"/>
                                  </a:rPr>
                                </m:ctrlPr>
                              </m:dPr>
                              <m:e>
                                <m:sSub>
                                  <m:sSubPr>
                                    <m:ctrlPr>
                                      <a:rPr lang="en-US" sz="1100" b="0" i="1">
                                        <a:latin typeface="Cambria Math" panose="02040503050406030204" pitchFamily="18" charset="0"/>
                                      </a:rPr>
                                    </m:ctrlPr>
                                  </m:sSubPr>
                                  <m:e>
                                    <m:r>
                                      <a:rPr lang="en-US" sz="1100" b="0" i="1">
                                        <a:latin typeface="Cambria Math" panose="02040503050406030204" pitchFamily="18" charset="0"/>
                                      </a:rPr>
                                      <m:t>𝑋</m:t>
                                    </m:r>
                                  </m:e>
                                  <m:sub>
                                    <m:r>
                                      <a:rPr lang="en-US" sz="1100" b="0" i="1">
                                        <a:latin typeface="Cambria Math" panose="02040503050406030204" pitchFamily="18" charset="0"/>
                                      </a:rPr>
                                      <m:t>𝑖</m:t>
                                    </m:r>
                                  </m:sub>
                                </m:sSub>
                                <m:r>
                                  <a:rPr lang="en-US" sz="1100" b="0" i="1">
                                    <a:latin typeface="Cambria Math" panose="02040503050406030204" pitchFamily="18" charset="0"/>
                                  </a:rPr>
                                  <m:t>,</m:t>
                                </m:r>
                                <m:sSub>
                                  <m:sSubPr>
                                    <m:ctrlPr>
                                      <a:rPr lang="en-US" sz="1100" b="0" i="1">
                                        <a:latin typeface="Cambria Math" panose="02040503050406030204" pitchFamily="18" charset="0"/>
                                      </a:rPr>
                                    </m:ctrlPr>
                                  </m:sSubPr>
                                  <m:e>
                                    <m:r>
                                      <a:rPr lang="en-US" sz="1100" b="0" i="1">
                                        <a:latin typeface="Cambria Math" panose="02040503050406030204" pitchFamily="18" charset="0"/>
                                      </a:rPr>
                                      <m:t>𝑉</m:t>
                                    </m:r>
                                  </m:e>
                                  <m:sub>
                                    <m:r>
                                      <a:rPr lang="en-US" sz="1100" b="0" i="1">
                                        <a:latin typeface="Cambria Math" panose="02040503050406030204" pitchFamily="18" charset="0"/>
                                      </a:rPr>
                                      <m:t>𝑖</m:t>
                                    </m:r>
                                  </m:sub>
                                </m:sSub>
                              </m:e>
                            </m:d>
                          </m:e>
                          <m:e>
                            <m:r>
                              <a:rPr lang="en-US" sz="1100" b="0" i="1">
                                <a:latin typeface="Cambria Math" panose="02040503050406030204" pitchFamily="18" charset="0"/>
                              </a:rPr>
                              <m:t>𝐶𝑜𝑣</m:t>
                            </m:r>
                            <m:d>
                              <m:dPr>
                                <m:ctrlPr>
                                  <a:rPr lang="en-US" sz="1100" b="0" i="1">
                                    <a:latin typeface="Cambria Math" panose="02040503050406030204" pitchFamily="18" charset="0"/>
                                  </a:rPr>
                                </m:ctrlPr>
                              </m:dPr>
                              <m:e>
                                <m:sSub>
                                  <m:sSubPr>
                                    <m:ctrlPr>
                                      <a:rPr lang="en-US" sz="1100" b="0" i="1">
                                        <a:latin typeface="Cambria Math" panose="02040503050406030204" pitchFamily="18" charset="0"/>
                                      </a:rPr>
                                    </m:ctrlPr>
                                  </m:sSubPr>
                                  <m:e>
                                    <m:r>
                                      <a:rPr lang="en-US" sz="1100" b="0" i="1">
                                        <a:latin typeface="Cambria Math" panose="02040503050406030204" pitchFamily="18" charset="0"/>
                                      </a:rPr>
                                      <m:t>𝑋</m:t>
                                    </m:r>
                                  </m:e>
                                  <m:sub>
                                    <m:r>
                                      <a:rPr lang="en-US" sz="1100" b="0" i="1">
                                        <a:latin typeface="Cambria Math" panose="02040503050406030204" pitchFamily="18" charset="0"/>
                                      </a:rPr>
                                      <m:t>𝑖</m:t>
                                    </m:r>
                                  </m:sub>
                                </m:sSub>
                                <m:r>
                                  <a:rPr lang="en-US" sz="1100" b="0" i="1">
                                    <a:latin typeface="Cambria Math" panose="02040503050406030204" pitchFamily="18" charset="0"/>
                                  </a:rPr>
                                  <m:t>,</m:t>
                                </m:r>
                                <m:sSub>
                                  <m:sSubPr>
                                    <m:ctrlPr>
                                      <a:rPr lang="en-US" sz="1100" b="0" i="1">
                                        <a:latin typeface="Cambria Math" panose="02040503050406030204" pitchFamily="18" charset="0"/>
                                      </a:rPr>
                                    </m:ctrlPr>
                                  </m:sSubPr>
                                  <m:e>
                                    <m:r>
                                      <a:rPr lang="en-US" sz="1100" b="0" i="1">
                                        <a:latin typeface="Cambria Math" panose="02040503050406030204" pitchFamily="18" charset="0"/>
                                      </a:rPr>
                                      <m:t>𝑊</m:t>
                                    </m:r>
                                  </m:e>
                                  <m:sub>
                                    <m:r>
                                      <a:rPr lang="en-US" sz="1100" b="0" i="1">
                                        <a:latin typeface="Cambria Math" panose="02040503050406030204" pitchFamily="18" charset="0"/>
                                      </a:rPr>
                                      <m:t>𝑖</m:t>
                                    </m:r>
                                  </m:sub>
                                </m:sSub>
                              </m:e>
                            </m:d>
                          </m:e>
                          <m:e>
                            <m:r>
                              <m:rPr>
                                <m:brk m:alnAt="7"/>
                              </m:rPr>
                              <a:rPr lang="en-US" sz="1100" b="0" i="1">
                                <a:latin typeface="Cambria Math" panose="02040503050406030204" pitchFamily="18" charset="0"/>
                              </a:rPr>
                              <m:t>𝑉</m:t>
                            </m:r>
                            <m:r>
                              <a:rPr lang="en-US" sz="1100" b="0" i="1">
                                <a:latin typeface="Cambria Math" panose="02040503050406030204" pitchFamily="18" charset="0"/>
                              </a:rPr>
                              <m:t>𝑎𝑟</m:t>
                            </m:r>
                            <m:d>
                              <m:dPr>
                                <m:ctrlPr>
                                  <a:rPr lang="en-US" sz="1100" b="0" i="1">
                                    <a:latin typeface="Cambria Math" panose="02040503050406030204" pitchFamily="18" charset="0"/>
                                  </a:rPr>
                                </m:ctrlPr>
                              </m:dPr>
                              <m:e>
                                <m:sSub>
                                  <m:sSubPr>
                                    <m:ctrlPr>
                                      <a:rPr lang="en-US" sz="1100" b="0" i="1">
                                        <a:latin typeface="Cambria Math" panose="02040503050406030204" pitchFamily="18" charset="0"/>
                                      </a:rPr>
                                    </m:ctrlPr>
                                  </m:sSubPr>
                                  <m:e>
                                    <m:r>
                                      <a:rPr lang="en-US" sz="1100" b="0" i="1">
                                        <a:latin typeface="Cambria Math" panose="02040503050406030204" pitchFamily="18" charset="0"/>
                                      </a:rPr>
                                      <m:t>𝑋</m:t>
                                    </m:r>
                                  </m:e>
                                  <m:sub>
                                    <m:r>
                                      <a:rPr lang="en-US" sz="1100" b="0" i="1">
                                        <a:latin typeface="Cambria Math" panose="02040503050406030204" pitchFamily="18" charset="0"/>
                                      </a:rPr>
                                      <m:t>𝑖</m:t>
                                    </m:r>
                                  </m:sub>
                                </m:sSub>
                              </m:e>
                            </m:d>
                          </m:e>
                        </m:mr>
                      </m:m>
                    </m:e>
                  </m:d>
                  <m:r>
                    <a:rPr lang="en-US" sz="1100" b="0" i="1">
                      <a:latin typeface="Cambria Math" panose="02040503050406030204" pitchFamily="18" charset="0"/>
                      <a:ea typeface="Cambria Math" panose="02040503050406030204" pitchFamily="18" charset="0"/>
                    </a:rPr>
                    <m:t>∙</m:t>
                  </m:r>
                  <m:d>
                    <m:dPr>
                      <m:ctrlPr>
                        <a:rPr lang="en-US" sz="1100" b="0" i="1">
                          <a:latin typeface="Cambria Math" panose="02040503050406030204" pitchFamily="18" charset="0"/>
                          <a:ea typeface="Cambria Math" panose="02040503050406030204" pitchFamily="18" charset="0"/>
                        </a:rPr>
                      </m:ctrlPr>
                    </m:dPr>
                    <m:e>
                      <m:eqArr>
                        <m:eqArrPr>
                          <m:ctrlPr>
                            <a:rPr lang="en-US" sz="1100" b="0" i="1">
                              <a:latin typeface="Cambria Math" panose="02040503050406030204" pitchFamily="18" charset="0"/>
                              <a:ea typeface="Cambria Math" panose="02040503050406030204" pitchFamily="18" charset="0"/>
                            </a:rPr>
                          </m:ctrlPr>
                        </m:eqArrPr>
                        <m:e>
                          <m:m>
                            <m:mPr>
                              <m:mcs>
                                <m:mc>
                                  <m:mcPr>
                                    <m:count m:val="1"/>
                                    <m:mcJc m:val="center"/>
                                  </m:mcPr>
                                </m:mc>
                              </m:mcs>
                              <m:ctrlPr>
                                <a:rPr lang="en-US" sz="1100" b="0" i="1">
                                  <a:latin typeface="Cambria Math" panose="02040503050406030204" pitchFamily="18" charset="0"/>
                                  <a:ea typeface="Cambria Math" panose="02040503050406030204" pitchFamily="18" charset="0"/>
                                </a:rPr>
                              </m:ctrlPr>
                            </m:mPr>
                            <m:mr>
                              <m:e>
                                <m:sSub>
                                  <m:sSubPr>
                                    <m:ctrlPr>
                                      <a:rPr lang="en-US" sz="1100" b="0" i="1">
                                        <a:latin typeface="Cambria Math" panose="02040503050406030204" pitchFamily="18" charset="0"/>
                                        <a:ea typeface="Cambria Math" panose="02040503050406030204" pitchFamily="18" charset="0"/>
                                      </a:rPr>
                                    </m:ctrlPr>
                                  </m:sSubPr>
                                  <m:e>
                                    <m:r>
                                      <a:rPr lang="en-US" sz="1100" b="0" i="1">
                                        <a:latin typeface="Cambria Math" panose="02040503050406030204" pitchFamily="18" charset="0"/>
                                        <a:ea typeface="Cambria Math" panose="02040503050406030204" pitchFamily="18" charset="0"/>
                                      </a:rPr>
                                      <m:t>𝑏</m:t>
                                    </m:r>
                                  </m:e>
                                  <m:sub>
                                    <m:r>
                                      <a:rPr lang="en-US" sz="1100" b="0" i="1">
                                        <a:latin typeface="Cambria Math" panose="02040503050406030204" pitchFamily="18" charset="0"/>
                                        <a:ea typeface="Cambria Math" panose="02040503050406030204" pitchFamily="18" charset="0"/>
                                      </a:rPr>
                                      <m:t>𝑣</m:t>
                                    </m:r>
                                  </m:sub>
                                </m:sSub>
                              </m:e>
                            </m:mr>
                            <m:mr>
                              <m:e>
                                <m:sSub>
                                  <m:sSubPr>
                                    <m:ctrlPr>
                                      <a:rPr lang="en-US" sz="1100" b="0" i="1">
                                        <a:latin typeface="Cambria Math" panose="02040503050406030204" pitchFamily="18" charset="0"/>
                                        <a:ea typeface="Cambria Math" panose="02040503050406030204" pitchFamily="18" charset="0"/>
                                      </a:rPr>
                                    </m:ctrlPr>
                                  </m:sSubPr>
                                  <m:e>
                                    <m:r>
                                      <a:rPr lang="en-US" sz="1100" b="0" i="1">
                                        <a:latin typeface="Cambria Math" panose="02040503050406030204" pitchFamily="18" charset="0"/>
                                        <a:ea typeface="Cambria Math" panose="02040503050406030204" pitchFamily="18" charset="0"/>
                                      </a:rPr>
                                      <m:t>𝑐</m:t>
                                    </m:r>
                                  </m:e>
                                  <m:sub>
                                    <m:r>
                                      <a:rPr lang="en-US" sz="1100" b="0" i="1">
                                        <a:latin typeface="Cambria Math" panose="02040503050406030204" pitchFamily="18" charset="0"/>
                                        <a:ea typeface="Cambria Math" panose="02040503050406030204" pitchFamily="18" charset="0"/>
                                      </a:rPr>
                                      <m:t>𝑣</m:t>
                                    </m:r>
                                  </m:sub>
                                </m:sSub>
                              </m:e>
                            </m:mr>
                          </m:m>
                        </m:e>
                        <m:e>
                          <m:sSub>
                            <m:sSubPr>
                              <m:ctrlPr>
                                <a:rPr lang="en-US" sz="1100" b="0" i="1">
                                  <a:latin typeface="Cambria Math" panose="02040503050406030204" pitchFamily="18" charset="0"/>
                                  <a:ea typeface="Cambria Math" panose="02040503050406030204" pitchFamily="18" charset="0"/>
                                </a:rPr>
                              </m:ctrlPr>
                            </m:sSubPr>
                            <m:e>
                              <m:r>
                                <a:rPr lang="en-US" sz="1100" b="0" i="1">
                                  <a:latin typeface="Cambria Math" panose="02040503050406030204" pitchFamily="18" charset="0"/>
                                  <a:ea typeface="Cambria Math" panose="02040503050406030204" pitchFamily="18" charset="0"/>
                                </a:rPr>
                                <m:t>𝑑</m:t>
                              </m:r>
                            </m:e>
                            <m:sub>
                              <m:r>
                                <a:rPr lang="en-US" sz="1100" b="0" i="1">
                                  <a:latin typeface="Cambria Math" panose="02040503050406030204" pitchFamily="18" charset="0"/>
                                  <a:ea typeface="Cambria Math" panose="02040503050406030204" pitchFamily="18" charset="0"/>
                                </a:rPr>
                                <m:t>𝑣</m:t>
                              </m:r>
                            </m:sub>
                          </m:sSub>
                        </m:e>
                      </m:eqArr>
                    </m:e>
                  </m:d>
                </m:oMath>
              </a14:m>
              <a:r>
                <a:rPr lang="en-US" sz="1100"/>
                <a:t> </a:t>
              </a:r>
            </a:p>
          </xdr:txBody>
        </xdr:sp>
      </mc:Choice>
      <mc:Fallback xmlns="">
        <xdr:sp macro="" textlink="">
          <xdr:nvSpPr>
            <xdr:cNvPr id="3" name="TextBox 2">
              <a:extLst>
                <a:ext uri="{FF2B5EF4-FFF2-40B4-BE49-F238E27FC236}">
                  <a16:creationId xmlns:a16="http://schemas.microsoft.com/office/drawing/2014/main" id="{B9CACAEF-D560-3A4D-B18C-8518F413ED66}"/>
                </a:ext>
              </a:extLst>
            </xdr:cNvPr>
            <xdr:cNvSpPr txBox="1"/>
          </xdr:nvSpPr>
          <xdr:spPr>
            <a:xfrm>
              <a:off x="9512300" y="5372100"/>
              <a:ext cx="4145174" cy="5449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r>
                <a:rPr lang="en-US" sz="1100" b="0" i="0">
                  <a:latin typeface="Cambria Math" panose="02040503050406030204" pitchFamily="18" charset="0"/>
                </a:rPr>
                <a:t>(■8(𝐶𝑜𝑣(𝑉_𝑖,𝑣_𝑖 )@</a:t>
              </a:r>
              <a:r>
                <a:rPr lang="en-US" sz="1100" b="0" i="0">
                  <a:solidFill>
                    <a:schemeClr val="tx1"/>
                  </a:solidFill>
                  <a:effectLst/>
                  <a:latin typeface="Cambria Math" panose="02040503050406030204" pitchFamily="18" charset="0"/>
                  <a:ea typeface="+mn-ea"/>
                  <a:cs typeface="+mn-cs"/>
                </a:rPr>
                <a:t>█(𝐶𝑜𝑣(𝑊_𝑖,𝑣_𝑖 )@𝐶𝑜𝑣(𝑋_𝑖,𝑣_𝑖 ) )))</a:t>
              </a:r>
              <a:r>
                <a:rPr lang="en-US" sz="1100" b="0" i="0">
                  <a:latin typeface="Cambria Math" panose="02040503050406030204" pitchFamily="18" charset="0"/>
                </a:rPr>
                <a:t>=( ■8(𝑉𝑎𝑟(𝑉_𝑖 )&amp;𝐶𝑜𝑣(𝑉_𝑖,𝑊_𝑖 )&amp;𝐶𝑜𝑣(𝑉_𝑖,𝑋_𝑖 )@𝐶𝑜𝑣 (𝑊_𝑖,𝑉_𝑖 )&amp;𝑉𝑎𝑟(𝑊_𝑖 )&amp;𝐶𝑜𝑣(𝑊_𝑖,𝑋_𝑖 )@𝐶𝑜𝑣 (𝑋_𝑖,𝑉_𝑖 )&amp;𝐶𝑜𝑣(𝑋_𝑖,𝑊_𝑖 )&amp;𝑉𝑎𝑟(𝑋_𝑖 ) ))</a:t>
              </a:r>
              <a:r>
                <a:rPr lang="en-US" sz="1100" b="0" i="0">
                  <a:latin typeface="Cambria Math" panose="02040503050406030204" pitchFamily="18" charset="0"/>
                  <a:ea typeface="Cambria Math" panose="02040503050406030204" pitchFamily="18" charset="0"/>
                </a:rPr>
                <a:t>∙(█(■8(𝑏_𝑣@𝑐_𝑣 )@𝑑_𝑣 ))</a:t>
              </a:r>
              <a:r>
                <a:rPr lang="en-US" sz="1100"/>
                <a:t> </a:t>
              </a:r>
            </a:p>
          </xdr:txBody>
        </xdr:sp>
      </mc:Fallback>
    </mc:AlternateContent>
    <xdr:clientData/>
  </xdr:twoCellAnchor>
  <xdr:twoCellAnchor>
    <xdr:from>
      <xdr:col>11</xdr:col>
      <xdr:colOff>482600</xdr:colOff>
      <xdr:row>30</xdr:row>
      <xdr:rowOff>0</xdr:rowOff>
    </xdr:from>
    <xdr:to>
      <xdr:col>13</xdr:col>
      <xdr:colOff>65464</xdr:colOff>
      <xdr:row>30</xdr:row>
      <xdr:rowOff>172227</xdr:rowOff>
    </xdr:to>
    <mc:AlternateContent xmlns:mc="http://schemas.openxmlformats.org/markup-compatibility/2006" xmlns:a14="http://schemas.microsoft.com/office/drawing/2010/main">
      <mc:Choice Requires="a14">
        <xdr:sp macro="" textlink="">
          <xdr:nvSpPr>
            <xdr:cNvPr id="4" name="TextBox 3">
              <a:extLst>
                <a:ext uri="{FF2B5EF4-FFF2-40B4-BE49-F238E27FC236}">
                  <a16:creationId xmlns:a16="http://schemas.microsoft.com/office/drawing/2014/main" id="{DEB57205-2DE1-AC4C-ABB1-85B9900522EC}"/>
                </a:ext>
              </a:extLst>
            </xdr:cNvPr>
            <xdr:cNvSpPr txBox="1"/>
          </xdr:nvSpPr>
          <xdr:spPr>
            <a:xfrm>
              <a:off x="9563100" y="6096000"/>
              <a:ext cx="1233864"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pPr/>
              <a14:m>
                <m:oMathPara xmlns:m="http://schemas.openxmlformats.org/officeDocument/2006/math">
                  <m:oMathParaPr>
                    <m:jc m:val="centerGroup"/>
                  </m:oMathParaPr>
                  <m:oMath xmlns:m="http://schemas.openxmlformats.org/officeDocument/2006/math">
                    <m:r>
                      <m:rPr>
                        <m:brk m:alnAt="7"/>
                      </m:rPr>
                      <a:rPr lang="en-US" sz="1100" b="0" i="1">
                        <a:latin typeface="Cambria Math" panose="02040503050406030204" pitchFamily="18" charset="0"/>
                      </a:rPr>
                      <m:t>𝐶</m:t>
                    </m:r>
                    <m:r>
                      <a:rPr lang="en-US" sz="1100" b="0" i="1">
                        <a:latin typeface="Cambria Math" panose="02040503050406030204" pitchFamily="18" charset="0"/>
                      </a:rPr>
                      <m:t>𝑜𝑣</m:t>
                    </m:r>
                    <m:d>
                      <m:dPr>
                        <m:ctrlPr>
                          <a:rPr lang="en-US" sz="1100" b="0" i="1">
                            <a:latin typeface="Cambria Math" panose="02040503050406030204" pitchFamily="18" charset="0"/>
                          </a:rPr>
                        </m:ctrlPr>
                      </m:dPr>
                      <m:e>
                        <m:sSub>
                          <m:sSubPr>
                            <m:ctrlPr>
                              <a:rPr lang="en-US" sz="1100" b="0" i="1">
                                <a:latin typeface="Cambria Math" panose="02040503050406030204" pitchFamily="18" charset="0"/>
                              </a:rPr>
                            </m:ctrlPr>
                          </m:sSubPr>
                          <m:e>
                            <m:r>
                              <a:rPr lang="en-US" sz="1100" b="0" i="1">
                                <a:latin typeface="Cambria Math" panose="02040503050406030204" pitchFamily="18" charset="0"/>
                              </a:rPr>
                              <m:t>𝑉</m:t>
                            </m:r>
                          </m:e>
                          <m:sub>
                            <m:r>
                              <a:rPr lang="en-US" sz="1100" b="0" i="1">
                                <a:latin typeface="Cambria Math" panose="02040503050406030204" pitchFamily="18" charset="0"/>
                              </a:rPr>
                              <m:t>𝑖</m:t>
                            </m:r>
                          </m:sub>
                        </m:sSub>
                        <m:r>
                          <m:rPr>
                            <m:brk m:alnAt="7"/>
                          </m:rPr>
                          <a:rPr lang="en-US" sz="1100" b="0" i="1">
                            <a:latin typeface="Cambria Math" panose="02040503050406030204" pitchFamily="18" charset="0"/>
                          </a:rPr>
                          <m:t>,</m:t>
                        </m:r>
                        <m:sSub>
                          <m:sSubPr>
                            <m:ctrlPr>
                              <a:rPr lang="en-US" sz="1100" b="0" i="1">
                                <a:latin typeface="Cambria Math" panose="02040503050406030204" pitchFamily="18" charset="0"/>
                              </a:rPr>
                            </m:ctrlPr>
                          </m:sSubPr>
                          <m:e>
                            <m:r>
                              <a:rPr lang="en-US" sz="1100" b="0" i="1">
                                <a:latin typeface="Cambria Math" panose="02040503050406030204" pitchFamily="18" charset="0"/>
                              </a:rPr>
                              <m:t>𝑣</m:t>
                            </m:r>
                          </m:e>
                          <m:sub>
                            <m:r>
                              <a:rPr lang="en-US" sz="1100" b="0" i="1">
                                <a:latin typeface="Cambria Math" panose="02040503050406030204" pitchFamily="18" charset="0"/>
                              </a:rPr>
                              <m:t>𝑖</m:t>
                            </m:r>
                          </m:sub>
                        </m:sSub>
                      </m:e>
                    </m:d>
                    <m:r>
                      <a:rPr lang="en-US" sz="1100" b="0" i="0">
                        <a:latin typeface="Cambria Math" panose="02040503050406030204" pitchFamily="18" charset="0"/>
                      </a:rPr>
                      <m:t>=</m:t>
                    </m:r>
                    <m:sSub>
                      <m:sSubPr>
                        <m:ctrlPr>
                          <a:rPr lang="en-US" sz="1100" b="0" i="1">
                            <a:latin typeface="Cambria Math" panose="02040503050406030204" pitchFamily="18" charset="0"/>
                          </a:rPr>
                        </m:ctrlPr>
                      </m:sSubPr>
                      <m:e>
                        <m:r>
                          <a:rPr lang="en-US" sz="1100" b="0" i="1">
                            <a:latin typeface="Cambria Math" panose="02040503050406030204" pitchFamily="18" charset="0"/>
                          </a:rPr>
                          <m:t>𝑉𝐻𝑀</m:t>
                        </m:r>
                      </m:e>
                      <m:sub>
                        <m:r>
                          <a:rPr lang="en-US" sz="1100" b="0" i="1">
                            <a:latin typeface="Cambria Math" panose="02040503050406030204" pitchFamily="18" charset="0"/>
                          </a:rPr>
                          <m:t>𝑉</m:t>
                        </m:r>
                      </m:sub>
                    </m:sSub>
                  </m:oMath>
                </m:oMathPara>
              </a14:m>
              <a:endParaRPr lang="en-US" sz="1100" i="1"/>
            </a:p>
          </xdr:txBody>
        </xdr:sp>
      </mc:Choice>
      <mc:Fallback xmlns="">
        <xdr:sp macro="" textlink="">
          <xdr:nvSpPr>
            <xdr:cNvPr id="4" name="TextBox 3">
              <a:extLst>
                <a:ext uri="{FF2B5EF4-FFF2-40B4-BE49-F238E27FC236}">
                  <a16:creationId xmlns:a16="http://schemas.microsoft.com/office/drawing/2014/main" id="{DEB57205-2DE1-AC4C-ABB1-85B9900522EC}"/>
                </a:ext>
              </a:extLst>
            </xdr:cNvPr>
            <xdr:cNvSpPr txBox="1"/>
          </xdr:nvSpPr>
          <xdr:spPr>
            <a:xfrm>
              <a:off x="9563100" y="6096000"/>
              <a:ext cx="1233864"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pPr/>
              <a:r>
                <a:rPr lang="en-US" sz="1100" b="0" i="0">
                  <a:latin typeface="Cambria Math" panose="02040503050406030204" pitchFamily="18" charset="0"/>
                </a:rPr>
                <a:t>𝐶𝑜𝑣(𝑉_𝑖,𝑣_𝑖 )=〖𝑉𝐻𝑀〗_𝑉</a:t>
              </a:r>
              <a:endParaRPr lang="en-US" sz="1100" i="1"/>
            </a:p>
          </xdr:txBody>
        </xdr:sp>
      </mc:Fallback>
    </mc:AlternateContent>
    <xdr:clientData/>
  </xdr:twoCellAnchor>
  <xdr:twoCellAnchor>
    <xdr:from>
      <xdr:col>11</xdr:col>
      <xdr:colOff>571500</xdr:colOff>
      <xdr:row>33</xdr:row>
      <xdr:rowOff>38100</xdr:rowOff>
    </xdr:from>
    <xdr:to>
      <xdr:col>13</xdr:col>
      <xdr:colOff>441814</xdr:colOff>
      <xdr:row>34</xdr:row>
      <xdr:rowOff>180379</xdr:rowOff>
    </xdr:to>
    <mc:AlternateContent xmlns:mc="http://schemas.openxmlformats.org/markup-compatibility/2006" xmlns:a14="http://schemas.microsoft.com/office/drawing/2010/main">
      <mc:Choice Requires="a14">
        <xdr:sp macro="" textlink="">
          <xdr:nvSpPr>
            <xdr:cNvPr id="5" name="TextBox 4">
              <a:extLst>
                <a:ext uri="{FF2B5EF4-FFF2-40B4-BE49-F238E27FC236}">
                  <a16:creationId xmlns:a16="http://schemas.microsoft.com/office/drawing/2014/main" id="{0C8C8529-08EE-174B-804E-C83993F1CECF}"/>
                </a:ext>
              </a:extLst>
            </xdr:cNvPr>
            <xdr:cNvSpPr txBox="1"/>
          </xdr:nvSpPr>
          <xdr:spPr>
            <a:xfrm>
              <a:off x="9652000" y="6743700"/>
              <a:ext cx="1521314" cy="34547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pPr/>
              <a14:m>
                <m:oMathPara xmlns:m="http://schemas.openxmlformats.org/officeDocument/2006/math">
                  <m:oMathParaPr>
                    <m:jc m:val="centerGroup"/>
                  </m:oMathParaPr>
                  <m:oMath xmlns:m="http://schemas.openxmlformats.org/officeDocument/2006/math">
                    <m:r>
                      <m:rPr>
                        <m:brk m:alnAt="7"/>
                      </m:rPr>
                      <a:rPr lang="en-US" sz="1100" b="0" i="1">
                        <a:latin typeface="Cambria Math" panose="02040503050406030204" pitchFamily="18" charset="0"/>
                      </a:rPr>
                      <m:t>𝑉</m:t>
                    </m:r>
                    <m:r>
                      <a:rPr lang="en-US" sz="1100" b="0" i="1">
                        <a:latin typeface="Cambria Math" panose="02040503050406030204" pitchFamily="18" charset="0"/>
                      </a:rPr>
                      <m:t>𝑎𝑟</m:t>
                    </m:r>
                    <m:d>
                      <m:dPr>
                        <m:ctrlPr>
                          <a:rPr lang="en-US" sz="1100" b="0" i="1">
                            <a:latin typeface="Cambria Math" panose="02040503050406030204" pitchFamily="18" charset="0"/>
                          </a:rPr>
                        </m:ctrlPr>
                      </m:dPr>
                      <m:e>
                        <m:sSub>
                          <m:sSubPr>
                            <m:ctrlPr>
                              <a:rPr lang="en-US" sz="1100" b="0" i="1">
                                <a:latin typeface="Cambria Math" panose="02040503050406030204" pitchFamily="18" charset="0"/>
                              </a:rPr>
                            </m:ctrlPr>
                          </m:sSubPr>
                          <m:e>
                            <m:r>
                              <a:rPr lang="en-US" sz="1100" b="0" i="1">
                                <a:latin typeface="Cambria Math" panose="02040503050406030204" pitchFamily="18" charset="0"/>
                              </a:rPr>
                              <m:t>𝑉</m:t>
                            </m:r>
                          </m:e>
                          <m:sub>
                            <m:r>
                              <a:rPr lang="en-US" sz="1100" b="0" i="1">
                                <a:latin typeface="Cambria Math" panose="02040503050406030204" pitchFamily="18" charset="0"/>
                              </a:rPr>
                              <m:t>𝑖</m:t>
                            </m:r>
                          </m:sub>
                        </m:sSub>
                      </m:e>
                    </m:d>
                    <m:r>
                      <a:rPr lang="en-US" sz="1100" b="0" i="0">
                        <a:latin typeface="Cambria Math" panose="02040503050406030204" pitchFamily="18" charset="0"/>
                      </a:rPr>
                      <m:t>=</m:t>
                    </m:r>
                    <m:f>
                      <m:fPr>
                        <m:ctrlPr>
                          <a:rPr lang="en-US" sz="1100" b="0" i="1">
                            <a:latin typeface="Cambria Math" panose="02040503050406030204" pitchFamily="18" charset="0"/>
                          </a:rPr>
                        </m:ctrlPr>
                      </m:fPr>
                      <m:num>
                        <m:sSub>
                          <m:sSubPr>
                            <m:ctrlPr>
                              <a:rPr lang="en-US" sz="1100" b="0" i="1">
                                <a:latin typeface="Cambria Math" panose="02040503050406030204" pitchFamily="18" charset="0"/>
                              </a:rPr>
                            </m:ctrlPr>
                          </m:sSubPr>
                          <m:e>
                            <m:r>
                              <a:rPr lang="en-US" sz="1100" b="0" i="1">
                                <a:latin typeface="Cambria Math" panose="02040503050406030204" pitchFamily="18" charset="0"/>
                              </a:rPr>
                              <m:t>𝐸𝑃𝑉</m:t>
                            </m:r>
                          </m:e>
                          <m:sub>
                            <m:r>
                              <a:rPr lang="en-US" sz="1100" b="0" i="1">
                                <a:latin typeface="Cambria Math" panose="02040503050406030204" pitchFamily="18" charset="0"/>
                              </a:rPr>
                              <m:t>𝑉</m:t>
                            </m:r>
                          </m:sub>
                        </m:sSub>
                      </m:num>
                      <m:den>
                        <m:sSub>
                          <m:sSubPr>
                            <m:ctrlPr>
                              <a:rPr lang="en-US" sz="1100" b="0" i="1">
                                <a:latin typeface="Cambria Math" panose="02040503050406030204" pitchFamily="18" charset="0"/>
                              </a:rPr>
                            </m:ctrlPr>
                          </m:sSubPr>
                          <m:e>
                            <m:r>
                              <a:rPr lang="en-US" sz="1100" b="0" i="1">
                                <a:latin typeface="Cambria Math" panose="02040503050406030204" pitchFamily="18" charset="0"/>
                              </a:rPr>
                              <m:t>𝑚</m:t>
                            </m:r>
                          </m:e>
                          <m:sub>
                            <m:r>
                              <a:rPr lang="en-US" sz="1100" b="0" i="1">
                                <a:latin typeface="Cambria Math" panose="02040503050406030204" pitchFamily="18" charset="0"/>
                              </a:rPr>
                              <m:t>𝑖</m:t>
                            </m:r>
                          </m:sub>
                        </m:sSub>
                      </m:den>
                    </m:f>
                    <m:sSub>
                      <m:sSubPr>
                        <m:ctrlPr>
                          <a:rPr lang="en-US" sz="1100" b="0" i="1">
                            <a:latin typeface="Cambria Math" panose="02040503050406030204" pitchFamily="18" charset="0"/>
                          </a:rPr>
                        </m:ctrlPr>
                      </m:sSubPr>
                      <m:e>
                        <m:r>
                          <a:rPr lang="en-US" sz="1100" b="0" i="1">
                            <a:latin typeface="Cambria Math" panose="02040503050406030204" pitchFamily="18" charset="0"/>
                          </a:rPr>
                          <m:t>+</m:t>
                        </m:r>
                        <m:r>
                          <a:rPr lang="en-US" sz="1100" b="0" i="1">
                            <a:latin typeface="Cambria Math" panose="02040503050406030204" pitchFamily="18" charset="0"/>
                          </a:rPr>
                          <m:t>𝑉𝐻𝑀</m:t>
                        </m:r>
                      </m:e>
                      <m:sub>
                        <m:r>
                          <a:rPr lang="en-US" sz="1100" b="0" i="1">
                            <a:latin typeface="Cambria Math" panose="02040503050406030204" pitchFamily="18" charset="0"/>
                          </a:rPr>
                          <m:t>𝑉</m:t>
                        </m:r>
                      </m:sub>
                    </m:sSub>
                  </m:oMath>
                </m:oMathPara>
              </a14:m>
              <a:endParaRPr lang="en-US" sz="1100" i="1"/>
            </a:p>
          </xdr:txBody>
        </xdr:sp>
      </mc:Choice>
      <mc:Fallback xmlns="">
        <xdr:sp macro="" textlink="">
          <xdr:nvSpPr>
            <xdr:cNvPr id="5" name="TextBox 4">
              <a:extLst>
                <a:ext uri="{FF2B5EF4-FFF2-40B4-BE49-F238E27FC236}">
                  <a16:creationId xmlns:a16="http://schemas.microsoft.com/office/drawing/2014/main" id="{0C8C8529-08EE-174B-804E-C83993F1CECF}"/>
                </a:ext>
              </a:extLst>
            </xdr:cNvPr>
            <xdr:cNvSpPr txBox="1"/>
          </xdr:nvSpPr>
          <xdr:spPr>
            <a:xfrm>
              <a:off x="9652000" y="6743700"/>
              <a:ext cx="1521314" cy="34547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pPr/>
              <a:r>
                <a:rPr lang="en-US" sz="1100" b="0" i="0">
                  <a:latin typeface="Cambria Math" panose="02040503050406030204" pitchFamily="18" charset="0"/>
                </a:rPr>
                <a:t>𝑉𝑎𝑟(𝑉_𝑖 )=〖𝐸𝑃𝑉〗_𝑉/𝑚_𝑖  〖+𝑉𝐻𝑀〗_𝑉</a:t>
              </a:r>
              <a:endParaRPr lang="en-US" sz="1100" i="1"/>
            </a:p>
          </xdr:txBody>
        </xdr:sp>
      </mc:Fallback>
    </mc:AlternateContent>
    <xdr:clientData/>
  </xdr:twoCellAnchor>
</xdr:wsDr>
</file>

<file path=xl/drawings/drawing6.xml><?xml version="1.0" encoding="utf-8"?>
<xdr:wsDr xmlns:xdr="http://schemas.openxmlformats.org/drawingml/2006/spreadsheetDrawing" xmlns:a="http://schemas.openxmlformats.org/drawingml/2006/main">
  <xdr:twoCellAnchor>
    <xdr:from>
      <xdr:col>11</xdr:col>
      <xdr:colOff>216877</xdr:colOff>
      <xdr:row>4</xdr:row>
      <xdr:rowOff>139944</xdr:rowOff>
    </xdr:from>
    <xdr:to>
      <xdr:col>13</xdr:col>
      <xdr:colOff>279400</xdr:colOff>
      <xdr:row>6</xdr:row>
      <xdr:rowOff>190500</xdr:rowOff>
    </xdr:to>
    <mc:AlternateContent xmlns:mc="http://schemas.openxmlformats.org/markup-compatibility/2006" xmlns:a14="http://schemas.microsoft.com/office/drawing/2010/main">
      <mc:Choice Requires="a14">
        <xdr:sp macro="" textlink="">
          <xdr:nvSpPr>
            <xdr:cNvPr id="2" name="TextBox 1">
              <a:extLst>
                <a:ext uri="{FF2B5EF4-FFF2-40B4-BE49-F238E27FC236}">
                  <a16:creationId xmlns:a16="http://schemas.microsoft.com/office/drawing/2014/main" id="{A4F26E5E-F00F-1541-80F0-B8A4C5641F43}"/>
                </a:ext>
              </a:extLst>
            </xdr:cNvPr>
            <xdr:cNvSpPr txBox="1"/>
          </xdr:nvSpPr>
          <xdr:spPr>
            <a:xfrm>
              <a:off x="9297377" y="952744"/>
              <a:ext cx="1713523" cy="45695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pPr/>
              <a14:m>
                <m:oMathPara xmlns:m="http://schemas.openxmlformats.org/officeDocument/2006/math">
                  <m:oMathParaPr>
                    <m:jc m:val="centerGroup"/>
                  </m:oMathParaPr>
                  <m:oMath xmlns:m="http://schemas.openxmlformats.org/officeDocument/2006/math">
                    <m:r>
                      <a:rPr lang="en-US" sz="1200" i="1">
                        <a:latin typeface="Cambria Math" panose="02040503050406030204" pitchFamily="18" charset="0"/>
                      </a:rPr>
                      <m:t>𝑉</m:t>
                    </m:r>
                    <m:r>
                      <a:rPr lang="en-US" sz="1200" b="0" i="1">
                        <a:latin typeface="Cambria Math" panose="02040503050406030204" pitchFamily="18" charset="0"/>
                      </a:rPr>
                      <m:t>𝑎𝑟</m:t>
                    </m:r>
                    <m:d>
                      <m:dPr>
                        <m:ctrlPr>
                          <a:rPr lang="en-US" sz="1200" b="0" i="1">
                            <a:latin typeface="Cambria Math" panose="02040503050406030204" pitchFamily="18" charset="0"/>
                          </a:rPr>
                        </m:ctrlPr>
                      </m:dPr>
                      <m:e>
                        <m:sSub>
                          <m:sSubPr>
                            <m:ctrlPr>
                              <a:rPr lang="en-US" sz="1200" b="0" i="1">
                                <a:latin typeface="Cambria Math" panose="02040503050406030204" pitchFamily="18" charset="0"/>
                              </a:rPr>
                            </m:ctrlPr>
                          </m:sSubPr>
                          <m:e>
                            <m:r>
                              <a:rPr lang="en-US" sz="1200" b="0" i="1">
                                <a:latin typeface="Cambria Math" panose="02040503050406030204" pitchFamily="18" charset="0"/>
                              </a:rPr>
                              <m:t>𝑉</m:t>
                            </m:r>
                          </m:e>
                          <m:sub>
                            <m:r>
                              <a:rPr lang="en-US" sz="1200" b="0" i="1">
                                <a:latin typeface="Cambria Math" panose="02040503050406030204" pitchFamily="18" charset="0"/>
                              </a:rPr>
                              <m:t>𝑖</m:t>
                            </m:r>
                          </m:sub>
                        </m:sSub>
                      </m:e>
                    </m:d>
                    <m:r>
                      <a:rPr lang="en-US" sz="1200" b="0" i="1">
                        <a:latin typeface="Cambria Math" panose="02040503050406030204" pitchFamily="18" charset="0"/>
                      </a:rPr>
                      <m:t>=</m:t>
                    </m:r>
                    <m:f>
                      <m:fPr>
                        <m:ctrlPr>
                          <a:rPr lang="en-US" sz="1200" b="0" i="1">
                            <a:latin typeface="Cambria Math" panose="02040503050406030204" pitchFamily="18" charset="0"/>
                          </a:rPr>
                        </m:ctrlPr>
                      </m:fPr>
                      <m:num>
                        <m:r>
                          <a:rPr lang="en-US" sz="1200" b="0" i="1">
                            <a:latin typeface="Cambria Math" panose="02040503050406030204" pitchFamily="18" charset="0"/>
                          </a:rPr>
                          <m:t>𝐸𝑃</m:t>
                        </m:r>
                        <m:sSub>
                          <m:sSubPr>
                            <m:ctrlPr>
                              <a:rPr lang="en-US" sz="1200" b="0" i="1">
                                <a:latin typeface="Cambria Math" panose="02040503050406030204" pitchFamily="18" charset="0"/>
                              </a:rPr>
                            </m:ctrlPr>
                          </m:sSubPr>
                          <m:e>
                            <m:r>
                              <a:rPr lang="en-US" sz="1200" b="0" i="1">
                                <a:latin typeface="Cambria Math" panose="02040503050406030204" pitchFamily="18" charset="0"/>
                              </a:rPr>
                              <m:t>𝑉</m:t>
                            </m:r>
                          </m:e>
                          <m:sub>
                            <m:r>
                              <a:rPr lang="en-US" sz="1200" b="0" i="1">
                                <a:latin typeface="Cambria Math" panose="02040503050406030204" pitchFamily="18" charset="0"/>
                              </a:rPr>
                              <m:t>𝑉</m:t>
                            </m:r>
                          </m:sub>
                        </m:sSub>
                      </m:num>
                      <m:den>
                        <m:sSub>
                          <m:sSubPr>
                            <m:ctrlPr>
                              <a:rPr lang="en-US" sz="1200" b="0" i="1">
                                <a:latin typeface="Cambria Math" panose="02040503050406030204" pitchFamily="18" charset="0"/>
                              </a:rPr>
                            </m:ctrlPr>
                          </m:sSubPr>
                          <m:e>
                            <m:r>
                              <a:rPr lang="en-US" sz="1200" b="0" i="1">
                                <a:latin typeface="Cambria Math" panose="02040503050406030204" pitchFamily="18" charset="0"/>
                              </a:rPr>
                              <m:t>𝑚</m:t>
                            </m:r>
                          </m:e>
                          <m:sub>
                            <m:r>
                              <a:rPr lang="en-US" sz="1200" b="0" i="1">
                                <a:latin typeface="Cambria Math" panose="02040503050406030204" pitchFamily="18" charset="0"/>
                              </a:rPr>
                              <m:t>𝑖</m:t>
                            </m:r>
                          </m:sub>
                        </m:sSub>
                      </m:den>
                    </m:f>
                    <m:r>
                      <a:rPr lang="en-US" sz="1200" b="0" i="1">
                        <a:latin typeface="Cambria Math" panose="02040503050406030204" pitchFamily="18" charset="0"/>
                      </a:rPr>
                      <m:t>+</m:t>
                    </m:r>
                    <m:sSub>
                      <m:sSubPr>
                        <m:ctrlPr>
                          <a:rPr lang="en-US" sz="1200" b="0" i="1">
                            <a:latin typeface="Cambria Math" panose="02040503050406030204" pitchFamily="18" charset="0"/>
                          </a:rPr>
                        </m:ctrlPr>
                      </m:sSubPr>
                      <m:e>
                        <m:r>
                          <a:rPr lang="en-US" sz="1200" b="0" i="1">
                            <a:latin typeface="Cambria Math" panose="02040503050406030204" pitchFamily="18" charset="0"/>
                          </a:rPr>
                          <m:t>𝑉𝐻𝑀</m:t>
                        </m:r>
                      </m:e>
                      <m:sub>
                        <m:r>
                          <a:rPr lang="en-US" sz="1200" b="0" i="1">
                            <a:latin typeface="Cambria Math" panose="02040503050406030204" pitchFamily="18" charset="0"/>
                          </a:rPr>
                          <m:t>𝑉</m:t>
                        </m:r>
                      </m:sub>
                    </m:sSub>
                  </m:oMath>
                </m:oMathPara>
              </a14:m>
              <a:endParaRPr lang="en-US" sz="1200"/>
            </a:p>
          </xdr:txBody>
        </xdr:sp>
      </mc:Choice>
      <mc:Fallback xmlns="">
        <xdr:sp macro="" textlink="">
          <xdr:nvSpPr>
            <xdr:cNvPr id="2" name="TextBox 1">
              <a:extLst>
                <a:ext uri="{FF2B5EF4-FFF2-40B4-BE49-F238E27FC236}">
                  <a16:creationId xmlns:a16="http://schemas.microsoft.com/office/drawing/2014/main" id="{A4F26E5E-F00F-1541-80F0-B8A4C5641F43}"/>
                </a:ext>
              </a:extLst>
            </xdr:cNvPr>
            <xdr:cNvSpPr txBox="1"/>
          </xdr:nvSpPr>
          <xdr:spPr>
            <a:xfrm>
              <a:off x="9297377" y="952744"/>
              <a:ext cx="1713523" cy="45695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pPr/>
              <a:r>
                <a:rPr lang="en-US" sz="1200" i="0">
                  <a:latin typeface="Cambria Math" panose="02040503050406030204" pitchFamily="18" charset="0"/>
                </a:rPr>
                <a:t>𝑉</a:t>
              </a:r>
              <a:r>
                <a:rPr lang="en-US" sz="1200" b="0" i="0">
                  <a:latin typeface="Cambria Math" panose="02040503050406030204" pitchFamily="18" charset="0"/>
                </a:rPr>
                <a:t>𝑎𝑟(𝑉_𝑖 )=(𝐸𝑃𝑉_𝑉)/𝑚_𝑖 +〖𝑉𝐻𝑀〗_𝑉</a:t>
              </a:r>
              <a:endParaRPr lang="en-US" sz="1200"/>
            </a:p>
          </xdr:txBody>
        </xdr:sp>
      </mc:Fallback>
    </mc:AlternateContent>
    <xdr:clientData/>
  </xdr:twoCellAnchor>
  <xdr:twoCellAnchor>
    <xdr:from>
      <xdr:col>11</xdr:col>
      <xdr:colOff>91506</xdr:colOff>
      <xdr:row>30</xdr:row>
      <xdr:rowOff>74816</xdr:rowOff>
    </xdr:from>
    <xdr:to>
      <xdr:col>15</xdr:col>
      <xdr:colOff>266700</xdr:colOff>
      <xdr:row>32</xdr:row>
      <xdr:rowOff>50799</xdr:rowOff>
    </xdr:to>
    <mc:AlternateContent xmlns:mc="http://schemas.openxmlformats.org/markup-compatibility/2006" xmlns:a14="http://schemas.microsoft.com/office/drawing/2010/main">
      <mc:Choice Requires="a14">
        <xdr:sp macro="" textlink="">
          <xdr:nvSpPr>
            <xdr:cNvPr id="3" name="TextBox 2">
              <a:extLst>
                <a:ext uri="{FF2B5EF4-FFF2-40B4-BE49-F238E27FC236}">
                  <a16:creationId xmlns:a16="http://schemas.microsoft.com/office/drawing/2014/main" id="{8329CC4B-14B0-4944-AB15-0D0C9BBE7295}"/>
                </a:ext>
              </a:extLst>
            </xdr:cNvPr>
            <xdr:cNvSpPr txBox="1"/>
          </xdr:nvSpPr>
          <xdr:spPr>
            <a:xfrm>
              <a:off x="9172006" y="6170816"/>
              <a:ext cx="3477194" cy="38238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pPr/>
              <a14:m>
                <m:oMathPara xmlns:m="http://schemas.openxmlformats.org/officeDocument/2006/math">
                  <m:oMathParaPr>
                    <m:jc m:val="centerGroup"/>
                  </m:oMathParaPr>
                  <m:oMath xmlns:m="http://schemas.openxmlformats.org/officeDocument/2006/math">
                    <m:r>
                      <a:rPr lang="en-US" sz="1200" b="0" i="1">
                        <a:latin typeface="Cambria Math" panose="02040503050406030204" pitchFamily="18" charset="0"/>
                      </a:rPr>
                      <m:t>𝐹𝑟𝑒𝑞𝑢𝑒𝑛𝑐𝑦</m:t>
                    </m:r>
                    <m:r>
                      <a:rPr lang="en-US" sz="1200" b="0" i="1">
                        <a:latin typeface="Cambria Math" panose="02040503050406030204" pitchFamily="18" charset="0"/>
                      </a:rPr>
                      <m:t> </m:t>
                    </m:r>
                    <m:r>
                      <a:rPr lang="en-US" sz="1200" b="0" i="1">
                        <a:latin typeface="Cambria Math" panose="02040503050406030204" pitchFamily="18" charset="0"/>
                      </a:rPr>
                      <m:t>𝑅𝑒𝑙𝑎𝑡𝑖𝑣𝑖𝑡𝑦</m:t>
                    </m:r>
                    <m:r>
                      <a:rPr lang="en-US" sz="1200" b="0" i="1">
                        <a:latin typeface="Cambria Math" panose="02040503050406030204" pitchFamily="18" charset="0"/>
                      </a:rPr>
                      <m:t>= </m:t>
                    </m:r>
                    <m:f>
                      <m:fPr>
                        <m:ctrlPr>
                          <a:rPr lang="en-US" sz="1200" b="0" i="1">
                            <a:latin typeface="Cambria Math" panose="02040503050406030204" pitchFamily="18" charset="0"/>
                          </a:rPr>
                        </m:ctrlPr>
                      </m:fPr>
                      <m:num>
                        <m:r>
                          <a:rPr lang="en-US" sz="1200" b="0" i="1">
                            <a:latin typeface="Cambria Math" panose="02040503050406030204" pitchFamily="18" charset="0"/>
                          </a:rPr>
                          <m:t>#</m:t>
                        </m:r>
                        <m:r>
                          <a:rPr lang="en-US" sz="1200" b="0" i="1">
                            <a:latin typeface="Cambria Math" panose="02040503050406030204" pitchFamily="18" charset="0"/>
                          </a:rPr>
                          <m:t>𝐼𝑛𝑗𝑢𝑟𝑦</m:t>
                        </m:r>
                        <m:r>
                          <a:rPr lang="en-US" sz="1200" b="0" i="1">
                            <a:latin typeface="Cambria Math" panose="02040503050406030204" pitchFamily="18" charset="0"/>
                          </a:rPr>
                          <m:t>−</m:t>
                        </m:r>
                        <m:r>
                          <a:rPr lang="en-US" sz="1200" b="0" i="1">
                            <a:latin typeface="Cambria Math" panose="02040503050406030204" pitchFamily="18" charset="0"/>
                          </a:rPr>
                          <m:t>𝑡𝑦𝑝𝑒</m:t>
                        </m:r>
                        <m:r>
                          <a:rPr lang="en-US" sz="1200" b="0" i="1">
                            <a:latin typeface="Cambria Math" panose="02040503050406030204" pitchFamily="18" charset="0"/>
                          </a:rPr>
                          <m:t> </m:t>
                        </m:r>
                        <m:r>
                          <a:rPr lang="en-US" sz="1200" b="0" i="1">
                            <a:latin typeface="Cambria Math" panose="02040503050406030204" pitchFamily="18" charset="0"/>
                          </a:rPr>
                          <m:t>𝐶𝑙𝑎𝑖𝑚𝑠</m:t>
                        </m:r>
                      </m:num>
                      <m:den>
                        <m:r>
                          <a:rPr lang="en-US" sz="1200" b="0" i="1">
                            <a:latin typeface="Cambria Math" panose="02040503050406030204" pitchFamily="18" charset="0"/>
                          </a:rPr>
                          <m:t>#</m:t>
                        </m:r>
                        <m:r>
                          <a:rPr lang="en-US" sz="1200" b="0" i="1">
                            <a:latin typeface="Cambria Math" panose="02040503050406030204" pitchFamily="18" charset="0"/>
                          </a:rPr>
                          <m:t>𝑇𝑇</m:t>
                        </m:r>
                        <m:r>
                          <a:rPr lang="en-US" sz="1200" b="0" i="1">
                            <a:latin typeface="Cambria Math" panose="02040503050406030204" pitchFamily="18" charset="0"/>
                          </a:rPr>
                          <m:t> </m:t>
                        </m:r>
                        <m:r>
                          <a:rPr lang="en-US" sz="1200" b="0" i="1">
                            <a:latin typeface="Cambria Math" panose="02040503050406030204" pitchFamily="18" charset="0"/>
                          </a:rPr>
                          <m:t>𝐶𝑙𝑎𝑖𝑚𝑠</m:t>
                        </m:r>
                      </m:den>
                    </m:f>
                  </m:oMath>
                </m:oMathPara>
              </a14:m>
              <a:endParaRPr lang="en-US" sz="1200"/>
            </a:p>
          </xdr:txBody>
        </xdr:sp>
      </mc:Choice>
      <mc:Fallback xmlns="">
        <xdr:sp macro="" textlink="">
          <xdr:nvSpPr>
            <xdr:cNvPr id="3" name="TextBox 2">
              <a:extLst>
                <a:ext uri="{FF2B5EF4-FFF2-40B4-BE49-F238E27FC236}">
                  <a16:creationId xmlns:a16="http://schemas.microsoft.com/office/drawing/2014/main" id="{8329CC4B-14B0-4944-AB15-0D0C9BBE7295}"/>
                </a:ext>
              </a:extLst>
            </xdr:cNvPr>
            <xdr:cNvSpPr txBox="1"/>
          </xdr:nvSpPr>
          <xdr:spPr>
            <a:xfrm>
              <a:off x="9172006" y="6170816"/>
              <a:ext cx="3477194" cy="38238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pPr/>
              <a:r>
                <a:rPr lang="en-US" sz="1200" b="0" i="0">
                  <a:latin typeface="Cambria Math" panose="02040503050406030204" pitchFamily="18" charset="0"/>
                </a:rPr>
                <a:t>𝐹𝑟𝑒𝑞𝑢𝑒𝑛𝑐𝑦 𝑅𝑒𝑙𝑎𝑡𝑖𝑣𝑖𝑡𝑦=  (#𝐼𝑛𝑗𝑢𝑟𝑦−𝑡𝑦𝑝𝑒 𝐶𝑙𝑎𝑖𝑚𝑠)/(#𝑇𝑇 𝐶𝑙𝑎𝑖𝑚𝑠)</a:t>
              </a:r>
              <a:endParaRPr lang="en-US" sz="1200"/>
            </a:p>
          </xdr:txBody>
        </xdr:sp>
      </mc:Fallback>
    </mc:AlternateContent>
    <xdr:clientData/>
  </xdr:twoCellAnchor>
  <xdr:twoCellAnchor>
    <xdr:from>
      <xdr:col>11</xdr:col>
      <xdr:colOff>229578</xdr:colOff>
      <xdr:row>39</xdr:row>
      <xdr:rowOff>155982</xdr:rowOff>
    </xdr:from>
    <xdr:to>
      <xdr:col>16</xdr:col>
      <xdr:colOff>571499</xdr:colOff>
      <xdr:row>40</xdr:row>
      <xdr:rowOff>190499</xdr:rowOff>
    </xdr:to>
    <mc:AlternateContent xmlns:mc="http://schemas.openxmlformats.org/markup-compatibility/2006" xmlns:a14="http://schemas.microsoft.com/office/drawing/2010/main">
      <mc:Choice Requires="a14">
        <xdr:sp macro="" textlink="">
          <xdr:nvSpPr>
            <xdr:cNvPr id="4" name="TextBox 3">
              <a:extLst>
                <a:ext uri="{FF2B5EF4-FFF2-40B4-BE49-F238E27FC236}">
                  <a16:creationId xmlns:a16="http://schemas.microsoft.com/office/drawing/2014/main" id="{49E76364-1497-834B-9461-EE9167A428ED}"/>
                </a:ext>
              </a:extLst>
            </xdr:cNvPr>
            <xdr:cNvSpPr txBox="1"/>
          </xdr:nvSpPr>
          <xdr:spPr>
            <a:xfrm>
              <a:off x="9310078" y="8080782"/>
              <a:ext cx="4469421" cy="237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pPr/>
              <a14:m>
                <m:oMathPara xmlns:m="http://schemas.openxmlformats.org/officeDocument/2006/math">
                  <m:oMathParaPr>
                    <m:jc m:val="centerGroup"/>
                  </m:oMathParaPr>
                  <m:oMath xmlns:m="http://schemas.openxmlformats.org/officeDocument/2006/math">
                    <m:sSup>
                      <m:sSupPr>
                        <m:ctrlPr>
                          <a:rPr lang="en-US" sz="1200" i="1">
                            <a:latin typeface="Cambria Math" panose="02040503050406030204" pitchFamily="18" charset="0"/>
                          </a:rPr>
                        </m:ctrlPr>
                      </m:sSupPr>
                      <m:e>
                        <m:sSub>
                          <m:sSubPr>
                            <m:ctrlPr>
                              <a:rPr lang="en-US" sz="1200" i="1">
                                <a:latin typeface="Cambria Math" panose="02040503050406030204" pitchFamily="18" charset="0"/>
                              </a:rPr>
                            </m:ctrlPr>
                          </m:sSubPr>
                          <m:e>
                            <m:r>
                              <a:rPr lang="en-US" sz="1200" b="0" i="1">
                                <a:latin typeface="Cambria Math" panose="02040503050406030204" pitchFamily="18" charset="0"/>
                              </a:rPr>
                              <m:t>𝑣</m:t>
                            </m:r>
                          </m:e>
                          <m:sub>
                            <m:r>
                              <a:rPr lang="en-US" sz="1200" b="0" i="1">
                                <a:latin typeface="Cambria Math" panose="02040503050406030204" pitchFamily="18" charset="0"/>
                              </a:rPr>
                              <m:t>𝑐</m:t>
                            </m:r>
                          </m:sub>
                        </m:sSub>
                      </m:e>
                      <m:sup>
                        <m:r>
                          <a:rPr lang="en-US" sz="1200" b="0" i="1">
                            <a:latin typeface="Cambria Math" panose="02040503050406030204" pitchFamily="18" charset="0"/>
                          </a:rPr>
                          <m:t>𝑝𝑟𝑒𝑑</m:t>
                        </m:r>
                      </m:sup>
                    </m:sSup>
                    <m:r>
                      <a:rPr lang="en-US" sz="1200" b="0" i="1">
                        <a:latin typeface="Cambria Math" panose="02040503050406030204" pitchFamily="18" charset="0"/>
                      </a:rPr>
                      <m:t>=</m:t>
                    </m:r>
                    <m:r>
                      <a:rPr lang="en-US" sz="1200" b="0" i="1">
                        <a:latin typeface="Cambria Math" panose="02040503050406030204" pitchFamily="18" charset="0"/>
                      </a:rPr>
                      <m:t>𝐸</m:t>
                    </m:r>
                    <m:d>
                      <m:dPr>
                        <m:begChr m:val="["/>
                        <m:endChr m:val="]"/>
                        <m:ctrlPr>
                          <a:rPr lang="en-US" sz="1200" b="0" i="1">
                            <a:latin typeface="Cambria Math" panose="02040503050406030204" pitchFamily="18" charset="0"/>
                          </a:rPr>
                        </m:ctrlPr>
                      </m:dPr>
                      <m:e>
                        <m:r>
                          <a:rPr lang="en-US" sz="1200" b="0" i="1">
                            <a:latin typeface="Cambria Math" panose="02040503050406030204" pitchFamily="18" charset="0"/>
                          </a:rPr>
                          <m:t>𝑉</m:t>
                        </m:r>
                      </m:e>
                    </m:d>
                    <m:r>
                      <a:rPr lang="en-US" sz="1200" b="0" i="1">
                        <a:latin typeface="Cambria Math" panose="02040503050406030204" pitchFamily="18" charset="0"/>
                      </a:rPr>
                      <m:t>+</m:t>
                    </m:r>
                    <m:sSub>
                      <m:sSubPr>
                        <m:ctrlPr>
                          <a:rPr lang="en-US" sz="1200" b="0" i="1">
                            <a:latin typeface="Cambria Math" panose="02040503050406030204" pitchFamily="18" charset="0"/>
                          </a:rPr>
                        </m:ctrlPr>
                      </m:sSubPr>
                      <m:e>
                        <m:r>
                          <a:rPr lang="en-US" sz="1200" b="0" i="1">
                            <a:latin typeface="Cambria Math" panose="02040503050406030204" pitchFamily="18" charset="0"/>
                          </a:rPr>
                          <m:t>𝑏</m:t>
                        </m:r>
                      </m:e>
                      <m:sub>
                        <m:r>
                          <a:rPr lang="en-US" sz="1200" b="0" i="1">
                            <a:latin typeface="Cambria Math" panose="02040503050406030204" pitchFamily="18" charset="0"/>
                          </a:rPr>
                          <m:t>𝑣</m:t>
                        </m:r>
                      </m:sub>
                    </m:sSub>
                    <m:d>
                      <m:dPr>
                        <m:ctrlPr>
                          <a:rPr lang="en-US" sz="1200" b="0" i="1">
                            <a:latin typeface="Cambria Math" panose="02040503050406030204" pitchFamily="18" charset="0"/>
                          </a:rPr>
                        </m:ctrlPr>
                      </m:dPr>
                      <m:e>
                        <m:sSub>
                          <m:sSubPr>
                            <m:ctrlPr>
                              <a:rPr lang="en-US" sz="1200" b="0" i="1">
                                <a:latin typeface="Cambria Math" panose="02040503050406030204" pitchFamily="18" charset="0"/>
                              </a:rPr>
                            </m:ctrlPr>
                          </m:sSubPr>
                          <m:e>
                            <m:r>
                              <a:rPr lang="en-US" sz="1200" b="0" i="1">
                                <a:latin typeface="Cambria Math" panose="02040503050406030204" pitchFamily="18" charset="0"/>
                              </a:rPr>
                              <m:t>𝑉</m:t>
                            </m:r>
                          </m:e>
                          <m:sub>
                            <m:r>
                              <a:rPr lang="en-US" sz="1200" b="0" i="1">
                                <a:latin typeface="Cambria Math" panose="02040503050406030204" pitchFamily="18" charset="0"/>
                              </a:rPr>
                              <m:t>𝑐</m:t>
                            </m:r>
                          </m:sub>
                        </m:sSub>
                        <m:r>
                          <a:rPr lang="en-US" sz="1200" b="0" i="1">
                            <a:latin typeface="Cambria Math" panose="02040503050406030204" pitchFamily="18" charset="0"/>
                          </a:rPr>
                          <m:t>−</m:t>
                        </m:r>
                        <m:r>
                          <a:rPr lang="en-US" sz="1200" b="0" i="1">
                            <a:latin typeface="Cambria Math" panose="02040503050406030204" pitchFamily="18" charset="0"/>
                          </a:rPr>
                          <m:t>𝐸</m:t>
                        </m:r>
                        <m:d>
                          <m:dPr>
                            <m:begChr m:val="["/>
                            <m:endChr m:val="]"/>
                            <m:ctrlPr>
                              <a:rPr lang="en-US" sz="1200" b="0" i="1">
                                <a:latin typeface="Cambria Math" panose="02040503050406030204" pitchFamily="18" charset="0"/>
                              </a:rPr>
                            </m:ctrlPr>
                          </m:dPr>
                          <m:e>
                            <m:r>
                              <a:rPr lang="en-US" sz="1200" b="0" i="1">
                                <a:latin typeface="Cambria Math" panose="02040503050406030204" pitchFamily="18" charset="0"/>
                              </a:rPr>
                              <m:t>𝑉</m:t>
                            </m:r>
                          </m:e>
                        </m:d>
                      </m:e>
                    </m:d>
                    <m:r>
                      <a:rPr lang="en-US" sz="1200" b="0" i="1">
                        <a:latin typeface="Cambria Math" panose="02040503050406030204" pitchFamily="18" charset="0"/>
                      </a:rPr>
                      <m:t>+ </m:t>
                    </m:r>
                    <m:sSub>
                      <m:sSubPr>
                        <m:ctrlPr>
                          <a:rPr lang="en-US" sz="1200" b="0" i="1">
                            <a:latin typeface="Cambria Math" panose="02040503050406030204" pitchFamily="18" charset="0"/>
                          </a:rPr>
                        </m:ctrlPr>
                      </m:sSubPr>
                      <m:e>
                        <m:r>
                          <a:rPr lang="en-US" sz="1200" b="0" i="1">
                            <a:latin typeface="Cambria Math" panose="02040503050406030204" pitchFamily="18" charset="0"/>
                          </a:rPr>
                          <m:t>𝑐</m:t>
                        </m:r>
                      </m:e>
                      <m:sub>
                        <m:r>
                          <a:rPr lang="en-US" sz="1200" b="0" i="1">
                            <a:latin typeface="Cambria Math" panose="02040503050406030204" pitchFamily="18" charset="0"/>
                          </a:rPr>
                          <m:t>𝑣</m:t>
                        </m:r>
                      </m:sub>
                    </m:sSub>
                    <m:d>
                      <m:dPr>
                        <m:ctrlPr>
                          <a:rPr lang="en-US" sz="1200" b="0" i="1">
                            <a:latin typeface="Cambria Math" panose="02040503050406030204" pitchFamily="18" charset="0"/>
                          </a:rPr>
                        </m:ctrlPr>
                      </m:dPr>
                      <m:e>
                        <m:sSub>
                          <m:sSubPr>
                            <m:ctrlPr>
                              <a:rPr lang="en-US" sz="1200" b="0" i="1">
                                <a:latin typeface="Cambria Math" panose="02040503050406030204" pitchFamily="18" charset="0"/>
                              </a:rPr>
                            </m:ctrlPr>
                          </m:sSubPr>
                          <m:e>
                            <m:r>
                              <a:rPr lang="en-US" sz="1200" b="0" i="1">
                                <a:latin typeface="Cambria Math" panose="02040503050406030204" pitchFamily="18" charset="0"/>
                              </a:rPr>
                              <m:t>𝑊</m:t>
                            </m:r>
                          </m:e>
                          <m:sub>
                            <m:r>
                              <a:rPr lang="en-US" sz="1200" b="0" i="1">
                                <a:latin typeface="Cambria Math" panose="02040503050406030204" pitchFamily="18" charset="0"/>
                              </a:rPr>
                              <m:t>𝑐</m:t>
                            </m:r>
                          </m:sub>
                        </m:sSub>
                        <m:r>
                          <a:rPr lang="en-US" sz="1200" b="0" i="1">
                            <a:latin typeface="Cambria Math" panose="02040503050406030204" pitchFamily="18" charset="0"/>
                          </a:rPr>
                          <m:t>−</m:t>
                        </m:r>
                        <m:r>
                          <a:rPr lang="en-US" sz="1200" b="0" i="1">
                            <a:latin typeface="Cambria Math" panose="02040503050406030204" pitchFamily="18" charset="0"/>
                          </a:rPr>
                          <m:t>𝐸</m:t>
                        </m:r>
                        <m:d>
                          <m:dPr>
                            <m:begChr m:val="["/>
                            <m:endChr m:val="]"/>
                            <m:ctrlPr>
                              <a:rPr lang="en-US" sz="1200" b="0" i="1">
                                <a:latin typeface="Cambria Math" panose="02040503050406030204" pitchFamily="18" charset="0"/>
                              </a:rPr>
                            </m:ctrlPr>
                          </m:dPr>
                          <m:e>
                            <m:r>
                              <a:rPr lang="en-US" sz="1200" b="0" i="1">
                                <a:latin typeface="Cambria Math" panose="02040503050406030204" pitchFamily="18" charset="0"/>
                              </a:rPr>
                              <m:t>𝑊</m:t>
                            </m:r>
                          </m:e>
                        </m:d>
                      </m:e>
                    </m:d>
                    <m:r>
                      <a:rPr lang="en-US" sz="1200" b="0" i="1">
                        <a:latin typeface="Cambria Math" panose="02040503050406030204" pitchFamily="18" charset="0"/>
                      </a:rPr>
                      <m:t>+ </m:t>
                    </m:r>
                    <m:sSub>
                      <m:sSubPr>
                        <m:ctrlPr>
                          <a:rPr lang="en-US" sz="1200" b="0" i="1">
                            <a:latin typeface="Cambria Math" panose="02040503050406030204" pitchFamily="18" charset="0"/>
                          </a:rPr>
                        </m:ctrlPr>
                      </m:sSubPr>
                      <m:e>
                        <m:r>
                          <a:rPr lang="en-US" sz="1200" b="0" i="1">
                            <a:latin typeface="Cambria Math" panose="02040503050406030204" pitchFamily="18" charset="0"/>
                          </a:rPr>
                          <m:t>𝑑</m:t>
                        </m:r>
                      </m:e>
                      <m:sub>
                        <m:r>
                          <a:rPr lang="en-US" sz="1200" b="0" i="1">
                            <a:latin typeface="Cambria Math" panose="02040503050406030204" pitchFamily="18" charset="0"/>
                          </a:rPr>
                          <m:t>𝑣</m:t>
                        </m:r>
                      </m:sub>
                    </m:sSub>
                    <m:d>
                      <m:dPr>
                        <m:ctrlPr>
                          <a:rPr lang="en-US" sz="1200" b="0" i="1">
                            <a:latin typeface="Cambria Math" panose="02040503050406030204" pitchFamily="18" charset="0"/>
                          </a:rPr>
                        </m:ctrlPr>
                      </m:dPr>
                      <m:e>
                        <m:sSub>
                          <m:sSubPr>
                            <m:ctrlPr>
                              <a:rPr lang="en-US" sz="1200" b="0" i="1">
                                <a:latin typeface="Cambria Math" panose="02040503050406030204" pitchFamily="18" charset="0"/>
                              </a:rPr>
                            </m:ctrlPr>
                          </m:sSubPr>
                          <m:e>
                            <m:r>
                              <a:rPr lang="en-US" sz="1200" b="0" i="1">
                                <a:latin typeface="Cambria Math" panose="02040503050406030204" pitchFamily="18" charset="0"/>
                              </a:rPr>
                              <m:t>𝑋</m:t>
                            </m:r>
                          </m:e>
                          <m:sub>
                            <m:r>
                              <a:rPr lang="en-US" sz="1200" b="0" i="1">
                                <a:latin typeface="Cambria Math" panose="02040503050406030204" pitchFamily="18" charset="0"/>
                              </a:rPr>
                              <m:t>𝑐</m:t>
                            </m:r>
                          </m:sub>
                        </m:sSub>
                        <m:r>
                          <a:rPr lang="en-US" sz="1200" b="0" i="1">
                            <a:latin typeface="Cambria Math" panose="02040503050406030204" pitchFamily="18" charset="0"/>
                          </a:rPr>
                          <m:t>−</m:t>
                        </m:r>
                        <m:r>
                          <a:rPr lang="en-US" sz="1200" b="0" i="1">
                            <a:latin typeface="Cambria Math" panose="02040503050406030204" pitchFamily="18" charset="0"/>
                          </a:rPr>
                          <m:t>𝐸</m:t>
                        </m:r>
                        <m:d>
                          <m:dPr>
                            <m:begChr m:val="["/>
                            <m:endChr m:val="]"/>
                            <m:ctrlPr>
                              <a:rPr lang="en-US" sz="1200" b="0" i="1">
                                <a:latin typeface="Cambria Math" panose="02040503050406030204" pitchFamily="18" charset="0"/>
                              </a:rPr>
                            </m:ctrlPr>
                          </m:dPr>
                          <m:e>
                            <m:r>
                              <a:rPr lang="en-US" sz="1200" b="0" i="1">
                                <a:latin typeface="Cambria Math" panose="02040503050406030204" pitchFamily="18" charset="0"/>
                              </a:rPr>
                              <m:t>𝑋</m:t>
                            </m:r>
                          </m:e>
                        </m:d>
                      </m:e>
                    </m:d>
                  </m:oMath>
                </m:oMathPara>
              </a14:m>
              <a:endParaRPr lang="en-US" sz="1200"/>
            </a:p>
          </xdr:txBody>
        </xdr:sp>
      </mc:Choice>
      <mc:Fallback xmlns="">
        <xdr:sp macro="" textlink="">
          <xdr:nvSpPr>
            <xdr:cNvPr id="4" name="TextBox 3">
              <a:extLst>
                <a:ext uri="{FF2B5EF4-FFF2-40B4-BE49-F238E27FC236}">
                  <a16:creationId xmlns:a16="http://schemas.microsoft.com/office/drawing/2014/main" id="{49E76364-1497-834B-9461-EE9167A428ED}"/>
                </a:ext>
              </a:extLst>
            </xdr:cNvPr>
            <xdr:cNvSpPr txBox="1"/>
          </xdr:nvSpPr>
          <xdr:spPr>
            <a:xfrm>
              <a:off x="9310078" y="8080782"/>
              <a:ext cx="4469421" cy="237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pPr/>
              <a:r>
                <a:rPr lang="en-US" sz="1200" i="0">
                  <a:latin typeface="Cambria Math" panose="02040503050406030204" pitchFamily="18" charset="0"/>
                </a:rPr>
                <a:t>〖</a:t>
              </a:r>
              <a:r>
                <a:rPr lang="en-US" sz="1200" b="0" i="0">
                  <a:latin typeface="Cambria Math" panose="02040503050406030204" pitchFamily="18" charset="0"/>
                </a:rPr>
                <a:t>𝑣_𝑐〗^𝑝𝑟𝑒𝑑=𝐸[𝑉]+𝑏_𝑣 (𝑉_𝑐−𝐸[𝑉])+ 𝑐_𝑣 (𝑊_𝑐−𝐸[𝑊])+ 𝑑_𝑣 (𝑋_𝑐−𝐸[𝑋])</a:t>
              </a:r>
              <a:endParaRPr lang="en-US" sz="1200"/>
            </a:p>
          </xdr:txBody>
        </xdr:sp>
      </mc:Fallback>
    </mc:AlternateContent>
    <xdr:clientData/>
  </xdr:twoCellAnchor>
  <xdr:twoCellAnchor>
    <xdr:from>
      <xdr:col>12</xdr:col>
      <xdr:colOff>190498</xdr:colOff>
      <xdr:row>41</xdr:row>
      <xdr:rowOff>194569</xdr:rowOff>
    </xdr:from>
    <xdr:to>
      <xdr:col>12</xdr:col>
      <xdr:colOff>733082</xdr:colOff>
      <xdr:row>42</xdr:row>
      <xdr:rowOff>188981</xdr:rowOff>
    </xdr:to>
    <mc:AlternateContent xmlns:mc="http://schemas.openxmlformats.org/markup-compatibility/2006" xmlns:a14="http://schemas.microsoft.com/office/drawing/2010/main">
      <mc:Choice Requires="a14">
        <xdr:sp macro="" textlink="">
          <xdr:nvSpPr>
            <xdr:cNvPr id="5" name="TextBox 4">
              <a:extLst>
                <a:ext uri="{FF2B5EF4-FFF2-40B4-BE49-F238E27FC236}">
                  <a16:creationId xmlns:a16="http://schemas.microsoft.com/office/drawing/2014/main" id="{2B94AAFB-2D25-BF48-8F0B-424FA9EDF800}"/>
                </a:ext>
              </a:extLst>
            </xdr:cNvPr>
            <xdr:cNvSpPr txBox="1"/>
          </xdr:nvSpPr>
          <xdr:spPr>
            <a:xfrm>
              <a:off x="10096498" y="8525769"/>
              <a:ext cx="542584" cy="1976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pPr/>
              <a14:m>
                <m:oMathPara xmlns:m="http://schemas.openxmlformats.org/officeDocument/2006/math">
                  <m:oMathParaPr>
                    <m:jc m:val="centerGroup"/>
                  </m:oMathParaPr>
                  <m:oMath xmlns:m="http://schemas.openxmlformats.org/officeDocument/2006/math">
                    <m:sSubSup>
                      <m:sSubSupPr>
                        <m:ctrlPr>
                          <a:rPr lang="en-US" sz="1100" i="1">
                            <a:latin typeface="Cambria Math" panose="02040503050406030204" pitchFamily="18" charset="0"/>
                          </a:rPr>
                        </m:ctrlPr>
                      </m:sSubSupPr>
                      <m:e>
                        <m:r>
                          <a:rPr lang="en-US" sz="1100" b="0" i="1">
                            <a:latin typeface="Cambria Math" panose="02040503050406030204" pitchFamily="18" charset="0"/>
                          </a:rPr>
                          <m:t>𝑣</m:t>
                        </m:r>
                      </m:e>
                      <m:sub>
                        <m:r>
                          <a:rPr lang="en-US" sz="1100" b="0" i="1">
                            <a:latin typeface="Cambria Math" panose="02040503050406030204" pitchFamily="18" charset="0"/>
                          </a:rPr>
                          <m:t>2</m:t>
                        </m:r>
                      </m:sub>
                      <m:sup>
                        <m:r>
                          <a:rPr lang="en-US" sz="1100" b="0" i="1">
                            <a:latin typeface="Cambria Math" panose="02040503050406030204" pitchFamily="18" charset="0"/>
                          </a:rPr>
                          <m:t>𝑝𝑟𝑒𝑑</m:t>
                        </m:r>
                      </m:sup>
                    </m:sSubSup>
                    <m:r>
                      <a:rPr lang="en-US" sz="1100" b="0" i="0">
                        <a:latin typeface="Cambria Math" panose="02040503050406030204" pitchFamily="18" charset="0"/>
                      </a:rPr>
                      <m:t>= </m:t>
                    </m:r>
                  </m:oMath>
                </m:oMathPara>
              </a14:m>
              <a:endParaRPr lang="en-US" sz="1100"/>
            </a:p>
          </xdr:txBody>
        </xdr:sp>
      </mc:Choice>
      <mc:Fallback xmlns="">
        <xdr:sp macro="" textlink="">
          <xdr:nvSpPr>
            <xdr:cNvPr id="5" name="TextBox 4">
              <a:extLst>
                <a:ext uri="{FF2B5EF4-FFF2-40B4-BE49-F238E27FC236}">
                  <a16:creationId xmlns:a16="http://schemas.microsoft.com/office/drawing/2014/main" id="{2B94AAFB-2D25-BF48-8F0B-424FA9EDF800}"/>
                </a:ext>
              </a:extLst>
            </xdr:cNvPr>
            <xdr:cNvSpPr txBox="1"/>
          </xdr:nvSpPr>
          <xdr:spPr>
            <a:xfrm>
              <a:off x="10096498" y="8525769"/>
              <a:ext cx="542584" cy="1976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pPr/>
              <a:r>
                <a:rPr lang="en-US" sz="1100" b="0" i="0">
                  <a:latin typeface="Cambria Math" panose="02040503050406030204" pitchFamily="18" charset="0"/>
                </a:rPr>
                <a:t>𝑣_2^𝑝𝑟𝑒𝑑= </a:t>
              </a:r>
              <a:endParaRPr lang="en-US" sz="1100"/>
            </a:p>
          </xdr:txBody>
        </xdr:sp>
      </mc:Fallback>
    </mc:AlternateContent>
    <xdr:clientData/>
  </xdr:twoCellAnchor>
  <xdr:twoCellAnchor>
    <xdr:from>
      <xdr:col>12</xdr:col>
      <xdr:colOff>190498</xdr:colOff>
      <xdr:row>53</xdr:row>
      <xdr:rowOff>194569</xdr:rowOff>
    </xdr:from>
    <xdr:to>
      <xdr:col>12</xdr:col>
      <xdr:colOff>733082</xdr:colOff>
      <xdr:row>54</xdr:row>
      <xdr:rowOff>188791</xdr:rowOff>
    </xdr:to>
    <mc:AlternateContent xmlns:mc="http://schemas.openxmlformats.org/markup-compatibility/2006" xmlns:a14="http://schemas.microsoft.com/office/drawing/2010/main">
      <mc:Choice Requires="a14">
        <xdr:sp macro="" textlink="">
          <xdr:nvSpPr>
            <xdr:cNvPr id="6" name="TextBox 5">
              <a:extLst>
                <a:ext uri="{FF2B5EF4-FFF2-40B4-BE49-F238E27FC236}">
                  <a16:creationId xmlns:a16="http://schemas.microsoft.com/office/drawing/2014/main" id="{C8EFF5DA-E155-A244-A3B6-12128575751F}"/>
                </a:ext>
              </a:extLst>
            </xdr:cNvPr>
            <xdr:cNvSpPr txBox="1"/>
          </xdr:nvSpPr>
          <xdr:spPr>
            <a:xfrm>
              <a:off x="10096498" y="10964169"/>
              <a:ext cx="542584" cy="1974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pPr/>
              <a14:m>
                <m:oMathPara xmlns:m="http://schemas.openxmlformats.org/officeDocument/2006/math">
                  <m:oMathParaPr>
                    <m:jc m:val="centerGroup"/>
                  </m:oMathParaPr>
                  <m:oMath xmlns:m="http://schemas.openxmlformats.org/officeDocument/2006/math">
                    <m:sSubSup>
                      <m:sSubSupPr>
                        <m:ctrlPr>
                          <a:rPr lang="en-US" sz="1100" i="1">
                            <a:latin typeface="Cambria Math" panose="02040503050406030204" pitchFamily="18" charset="0"/>
                          </a:rPr>
                        </m:ctrlPr>
                      </m:sSubSupPr>
                      <m:e>
                        <m:r>
                          <a:rPr lang="en-US" sz="1100" b="0" i="1">
                            <a:latin typeface="Cambria Math" panose="02040503050406030204" pitchFamily="18" charset="0"/>
                          </a:rPr>
                          <m:t>𝑣</m:t>
                        </m:r>
                      </m:e>
                      <m:sub>
                        <m:r>
                          <a:rPr lang="en-US" sz="1100" b="0" i="1">
                            <a:latin typeface="Cambria Math" panose="02040503050406030204" pitchFamily="18" charset="0"/>
                          </a:rPr>
                          <m:t>2</m:t>
                        </m:r>
                      </m:sub>
                      <m:sup>
                        <m:r>
                          <a:rPr lang="en-US" sz="1100" b="0" i="1">
                            <a:latin typeface="Cambria Math" panose="02040503050406030204" pitchFamily="18" charset="0"/>
                          </a:rPr>
                          <m:t>𝑝𝑟𝑒𝑑</m:t>
                        </m:r>
                      </m:sup>
                    </m:sSubSup>
                    <m:r>
                      <a:rPr lang="en-US" sz="1100" b="0" i="0">
                        <a:latin typeface="Cambria Math" panose="02040503050406030204" pitchFamily="18" charset="0"/>
                      </a:rPr>
                      <m:t>= </m:t>
                    </m:r>
                  </m:oMath>
                </m:oMathPara>
              </a14:m>
              <a:endParaRPr lang="en-US" sz="1100"/>
            </a:p>
          </xdr:txBody>
        </xdr:sp>
      </mc:Choice>
      <mc:Fallback xmlns="">
        <xdr:sp macro="" textlink="">
          <xdr:nvSpPr>
            <xdr:cNvPr id="6" name="TextBox 5">
              <a:extLst>
                <a:ext uri="{FF2B5EF4-FFF2-40B4-BE49-F238E27FC236}">
                  <a16:creationId xmlns:a16="http://schemas.microsoft.com/office/drawing/2014/main" id="{C8EFF5DA-E155-A244-A3B6-12128575751F}"/>
                </a:ext>
              </a:extLst>
            </xdr:cNvPr>
            <xdr:cNvSpPr txBox="1"/>
          </xdr:nvSpPr>
          <xdr:spPr>
            <a:xfrm>
              <a:off x="10096498" y="10964169"/>
              <a:ext cx="542584" cy="1974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pPr/>
              <a:r>
                <a:rPr lang="en-US" sz="1100" b="0" i="0">
                  <a:latin typeface="Cambria Math" panose="02040503050406030204" pitchFamily="18" charset="0"/>
                </a:rPr>
                <a:t>𝑣_2^𝑝𝑟𝑒𝑑= </a:t>
              </a:r>
              <a:endParaRPr lang="en-US" sz="1100"/>
            </a:p>
          </xdr:txBody>
        </xdr:sp>
      </mc:Fallback>
    </mc:AlternateContent>
    <xdr:clientData/>
  </xdr:twoCellAnchor>
  <xdr:twoCellAnchor>
    <xdr:from>
      <xdr:col>12</xdr:col>
      <xdr:colOff>76198</xdr:colOff>
      <xdr:row>58</xdr:row>
      <xdr:rowOff>207269</xdr:rowOff>
    </xdr:from>
    <xdr:to>
      <xdr:col>12</xdr:col>
      <xdr:colOff>819094</xdr:colOff>
      <xdr:row>59</xdr:row>
      <xdr:rowOff>184755</xdr:rowOff>
    </xdr:to>
    <mc:AlternateContent xmlns:mc="http://schemas.openxmlformats.org/markup-compatibility/2006" xmlns:a14="http://schemas.microsoft.com/office/drawing/2010/main">
      <mc:Choice Requires="a14">
        <xdr:sp macro="" textlink="">
          <xdr:nvSpPr>
            <xdr:cNvPr id="7" name="TextBox 6">
              <a:extLst>
                <a:ext uri="{FF2B5EF4-FFF2-40B4-BE49-F238E27FC236}">
                  <a16:creationId xmlns:a16="http://schemas.microsoft.com/office/drawing/2014/main" id="{56456394-45CB-544D-8978-01F2DEEC63EC}"/>
                </a:ext>
              </a:extLst>
            </xdr:cNvPr>
            <xdr:cNvSpPr txBox="1"/>
          </xdr:nvSpPr>
          <xdr:spPr>
            <a:xfrm>
              <a:off x="9982198" y="11992869"/>
              <a:ext cx="742896" cy="1806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pPr/>
              <a14:m>
                <m:oMathPara xmlns:m="http://schemas.openxmlformats.org/officeDocument/2006/math">
                  <m:oMathParaPr>
                    <m:jc m:val="centerGroup"/>
                  </m:oMathParaPr>
                  <m:oMath xmlns:m="http://schemas.openxmlformats.org/officeDocument/2006/math">
                    <m:sSubSup>
                      <m:sSubSupPr>
                        <m:ctrlPr>
                          <a:rPr lang="en-US" sz="1100" i="1">
                            <a:latin typeface="Cambria Math" panose="02040503050406030204" pitchFamily="18" charset="0"/>
                          </a:rPr>
                        </m:ctrlPr>
                      </m:sSubSupPr>
                      <m:e>
                        <m:r>
                          <a:rPr lang="en-US" sz="1100" b="0" i="1">
                            <a:latin typeface="Cambria Math" panose="02040503050406030204" pitchFamily="18" charset="0"/>
                          </a:rPr>
                          <m:t>𝐸</m:t>
                        </m:r>
                        <m:r>
                          <a:rPr lang="en-US" sz="1100" b="0" i="1">
                            <a:latin typeface="Cambria Math" panose="02040503050406030204" pitchFamily="18" charset="0"/>
                          </a:rPr>
                          <m:t>[</m:t>
                        </m:r>
                        <m:r>
                          <a:rPr lang="en-US" sz="1100" b="0" i="1">
                            <a:latin typeface="Cambria Math" panose="02040503050406030204" pitchFamily="18" charset="0"/>
                          </a:rPr>
                          <m:t>𝑉</m:t>
                        </m:r>
                        <m:r>
                          <a:rPr lang="en-US" sz="1100" b="0" i="1">
                            <a:latin typeface="Cambria Math" panose="02040503050406030204" pitchFamily="18" charset="0"/>
                          </a:rPr>
                          <m:t>]</m:t>
                        </m:r>
                      </m:e>
                      <m:sub>
                        <m:r>
                          <a:rPr lang="en-US" sz="1100" b="0" i="1">
                            <a:latin typeface="Cambria Math" panose="02040503050406030204" pitchFamily="18" charset="0"/>
                          </a:rPr>
                          <m:t>𝐻𝐺</m:t>
                        </m:r>
                        <m:r>
                          <a:rPr lang="en-US" sz="1100" b="0" i="1">
                            <a:latin typeface="Cambria Math" panose="02040503050406030204" pitchFamily="18" charset="0"/>
                          </a:rPr>
                          <m:t> </m:t>
                        </m:r>
                        <m:r>
                          <a:rPr lang="en-US" sz="1100" b="0" i="1">
                            <a:latin typeface="Cambria Math" panose="02040503050406030204" pitchFamily="18" charset="0"/>
                          </a:rPr>
                          <m:t>𝐵</m:t>
                        </m:r>
                      </m:sub>
                      <m:sup/>
                    </m:sSubSup>
                    <m:r>
                      <a:rPr lang="en-US" sz="1100" b="0" i="0">
                        <a:latin typeface="Cambria Math" panose="02040503050406030204" pitchFamily="18" charset="0"/>
                      </a:rPr>
                      <m:t>= </m:t>
                    </m:r>
                  </m:oMath>
                </m:oMathPara>
              </a14:m>
              <a:endParaRPr lang="en-US" sz="1100"/>
            </a:p>
          </xdr:txBody>
        </xdr:sp>
      </mc:Choice>
      <mc:Fallback xmlns="">
        <xdr:sp macro="" textlink="">
          <xdr:nvSpPr>
            <xdr:cNvPr id="7" name="TextBox 6">
              <a:extLst>
                <a:ext uri="{FF2B5EF4-FFF2-40B4-BE49-F238E27FC236}">
                  <a16:creationId xmlns:a16="http://schemas.microsoft.com/office/drawing/2014/main" id="{56456394-45CB-544D-8978-01F2DEEC63EC}"/>
                </a:ext>
              </a:extLst>
            </xdr:cNvPr>
            <xdr:cNvSpPr txBox="1"/>
          </xdr:nvSpPr>
          <xdr:spPr>
            <a:xfrm>
              <a:off x="9982198" y="11992869"/>
              <a:ext cx="742896" cy="1806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pPr/>
              <a:r>
                <a:rPr lang="en-US" sz="1100" i="0">
                  <a:latin typeface="Cambria Math" panose="02040503050406030204" pitchFamily="18" charset="0"/>
                </a:rPr>
                <a:t>〖</a:t>
              </a:r>
              <a:r>
                <a:rPr lang="en-US" sz="1100" b="0" i="0">
                  <a:latin typeface="Cambria Math" panose="02040503050406030204" pitchFamily="18" charset="0"/>
                </a:rPr>
                <a:t>𝐸[𝑉]〗_(𝐻𝐺 𝐵)^ = </a:t>
              </a:r>
              <a:endParaRPr lang="en-US" sz="1100"/>
            </a:p>
          </xdr:txBody>
        </xdr:sp>
      </mc:Fallback>
    </mc:AlternateContent>
    <xdr:clientData/>
  </xdr:twoCellAnchor>
  <xdr:twoCellAnchor>
    <xdr:from>
      <xdr:col>11</xdr:col>
      <xdr:colOff>330200</xdr:colOff>
      <xdr:row>75</xdr:row>
      <xdr:rowOff>76200</xdr:rowOff>
    </xdr:from>
    <xdr:to>
      <xdr:col>14</xdr:col>
      <xdr:colOff>546100</xdr:colOff>
      <xdr:row>86</xdr:row>
      <xdr:rowOff>50800</xdr:rowOff>
    </xdr:to>
    <mc:AlternateContent xmlns:mc="http://schemas.openxmlformats.org/markup-compatibility/2006" xmlns:a14="http://schemas.microsoft.com/office/drawing/2010/main">
      <mc:Choice Requires="a14">
        <xdr:sp macro="" textlink="">
          <xdr:nvSpPr>
            <xdr:cNvPr id="8" name="TextBox 7">
              <a:extLst>
                <a:ext uri="{FF2B5EF4-FFF2-40B4-BE49-F238E27FC236}">
                  <a16:creationId xmlns:a16="http://schemas.microsoft.com/office/drawing/2014/main" id="{9613465C-C374-A641-A6B9-20A36F7D7CF8}"/>
                </a:ext>
              </a:extLst>
            </xdr:cNvPr>
            <xdr:cNvSpPr txBox="1"/>
          </xdr:nvSpPr>
          <xdr:spPr>
            <a:xfrm>
              <a:off x="9410700" y="15316200"/>
              <a:ext cx="2692400" cy="22098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marL="0" marR="0" lvl="0" indent="0" algn="l" defTabSz="91440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left"/>
                  </m:oMathParaPr>
                  <m:oMath xmlns:m="http://schemas.openxmlformats.org/officeDocument/2006/math">
                    <m:r>
                      <a:rPr lang="en-US" sz="1200" b="1" i="0">
                        <a:latin typeface="Cambria Math" panose="02040503050406030204" pitchFamily="18" charset="0"/>
                      </a:rPr>
                      <m:t>𝐁</m:t>
                    </m:r>
                    <m:r>
                      <a:rPr lang="en-US" sz="1200" b="1" i="0">
                        <a:latin typeface="Cambria Math" panose="02040503050406030204" pitchFamily="18" charset="0"/>
                      </a:rPr>
                      <m:t>=</m:t>
                    </m:r>
                    <m:r>
                      <a:rPr lang="en-US" sz="1200" b="1" i="0">
                        <a:latin typeface="Cambria Math" panose="02040503050406030204" pitchFamily="18" charset="0"/>
                      </a:rPr>
                      <m:t>𝐀</m:t>
                    </m:r>
                    <m:r>
                      <a:rPr lang="en-US" sz="1200" b="0" i="0">
                        <a:latin typeface="Cambria Math" panose="02040503050406030204" pitchFamily="18" charset="0"/>
                        <a:ea typeface="Cambria Math" panose="02040503050406030204" pitchFamily="18" charset="0"/>
                      </a:rPr>
                      <m:t>×</m:t>
                    </m:r>
                    <m:r>
                      <a:rPr lang="en-US" sz="1200" b="1" i="0">
                        <a:latin typeface="Cambria Math" panose="02040503050406030204" pitchFamily="18" charset="0"/>
                        <a:ea typeface="Cambria Math" panose="02040503050406030204" pitchFamily="18" charset="0"/>
                      </a:rPr>
                      <m:t>𝐗</m:t>
                    </m:r>
                  </m:oMath>
                </m:oMathPara>
              </a14:m>
              <a:endParaRPr lang="en-US" sz="1200" b="1" i="1">
                <a:latin typeface="Cambria Math" panose="02040503050406030204" pitchFamily="18" charset="0"/>
                <a:ea typeface="Cambria Math" panose="02040503050406030204" pitchFamily="18"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en-US" sz="1200" b="0" i="1">
                <a:latin typeface="Cambria Math" panose="02040503050406030204" pitchFamily="18" charset="0"/>
              </a:endParaRPr>
            </a:p>
            <a:p>
              <a:pPr algn="l"/>
              <a14:m>
                <m:oMathPara xmlns:m="http://schemas.openxmlformats.org/officeDocument/2006/math">
                  <m:oMathParaPr>
                    <m:jc m:val="left"/>
                  </m:oMathParaPr>
                  <m:oMath xmlns:m="http://schemas.openxmlformats.org/officeDocument/2006/math">
                    <m:sSub>
                      <m:sSubPr>
                        <m:ctrlPr>
                          <a:rPr lang="en-US" sz="1200" b="0" i="1">
                            <a:latin typeface="Cambria Math" panose="02040503050406030204" pitchFamily="18" charset="0"/>
                          </a:rPr>
                        </m:ctrlPr>
                      </m:sSubPr>
                      <m:e>
                        <m:r>
                          <a:rPr lang="en-US" sz="1200" b="0" i="1">
                            <a:latin typeface="Cambria Math" panose="02040503050406030204" pitchFamily="18" charset="0"/>
                          </a:rPr>
                          <m:t>𝑉𝐻𝑀</m:t>
                        </m:r>
                      </m:e>
                      <m:sub>
                        <m:r>
                          <a:rPr lang="en-US" sz="1200" b="0" i="1">
                            <a:latin typeface="Cambria Math" panose="02040503050406030204" pitchFamily="18" charset="0"/>
                          </a:rPr>
                          <m:t>𝑉</m:t>
                        </m:r>
                      </m:sub>
                    </m:sSub>
                    <m:r>
                      <a:rPr lang="en-US" sz="1200" b="0" i="1">
                        <a:latin typeface="Cambria Math" panose="02040503050406030204" pitchFamily="18" charset="0"/>
                      </a:rPr>
                      <m:t>=</m:t>
                    </m:r>
                    <m:d>
                      <m:dPr>
                        <m:ctrlPr>
                          <a:rPr lang="en-US" sz="1200" b="0" i="1">
                            <a:latin typeface="Cambria Math" panose="02040503050406030204" pitchFamily="18" charset="0"/>
                          </a:rPr>
                        </m:ctrlPr>
                      </m:dPr>
                      <m:e>
                        <m:f>
                          <m:fPr>
                            <m:ctrlPr>
                              <a:rPr lang="en-US" sz="1200" b="0" i="1">
                                <a:latin typeface="Cambria Math" panose="02040503050406030204" pitchFamily="18" charset="0"/>
                              </a:rPr>
                            </m:ctrlPr>
                          </m:fPr>
                          <m:num>
                            <m:r>
                              <a:rPr lang="en-US" sz="1200" b="0" i="1">
                                <a:latin typeface="Cambria Math" panose="02040503050406030204" pitchFamily="18" charset="0"/>
                              </a:rPr>
                              <m:t>𝐸𝑃</m:t>
                            </m:r>
                            <m:sSub>
                              <m:sSubPr>
                                <m:ctrlPr>
                                  <a:rPr lang="en-US" sz="1200" b="0" i="1">
                                    <a:latin typeface="Cambria Math" panose="02040503050406030204" pitchFamily="18" charset="0"/>
                                  </a:rPr>
                                </m:ctrlPr>
                              </m:sSubPr>
                              <m:e>
                                <m:r>
                                  <a:rPr lang="en-US" sz="1200" b="0" i="1">
                                    <a:latin typeface="Cambria Math" panose="02040503050406030204" pitchFamily="18" charset="0"/>
                                  </a:rPr>
                                  <m:t>𝑉</m:t>
                                </m:r>
                              </m:e>
                              <m:sub>
                                <m:r>
                                  <a:rPr lang="en-US" sz="1200" b="0" i="1">
                                    <a:latin typeface="Cambria Math" panose="02040503050406030204" pitchFamily="18" charset="0"/>
                                  </a:rPr>
                                  <m:t>𝑉</m:t>
                                </m:r>
                              </m:sub>
                            </m:sSub>
                          </m:num>
                          <m:den>
                            <m:sSub>
                              <m:sSubPr>
                                <m:ctrlPr>
                                  <a:rPr lang="en-US" sz="1200" b="0" i="1">
                                    <a:latin typeface="Cambria Math" panose="02040503050406030204" pitchFamily="18" charset="0"/>
                                  </a:rPr>
                                </m:ctrlPr>
                              </m:sSubPr>
                              <m:e>
                                <m:r>
                                  <a:rPr lang="en-US" sz="1200" b="0" i="1">
                                    <a:latin typeface="Cambria Math" panose="02040503050406030204" pitchFamily="18" charset="0"/>
                                  </a:rPr>
                                  <m:t>𝑚</m:t>
                                </m:r>
                              </m:e>
                              <m:sub>
                                <m:r>
                                  <a:rPr lang="en-US" sz="1200" b="0" i="1">
                                    <a:latin typeface="Cambria Math" panose="02040503050406030204" pitchFamily="18" charset="0"/>
                                  </a:rPr>
                                  <m:t>𝑖</m:t>
                                </m:r>
                              </m:sub>
                            </m:sSub>
                          </m:den>
                        </m:f>
                        <m:r>
                          <a:rPr lang="en-US" sz="1200" b="0" i="1">
                            <a:latin typeface="Cambria Math" panose="02040503050406030204" pitchFamily="18" charset="0"/>
                          </a:rPr>
                          <m:t>+</m:t>
                        </m:r>
                        <m:sSub>
                          <m:sSubPr>
                            <m:ctrlPr>
                              <a:rPr lang="en-US" sz="1200" b="0" i="1">
                                <a:latin typeface="Cambria Math" panose="02040503050406030204" pitchFamily="18" charset="0"/>
                              </a:rPr>
                            </m:ctrlPr>
                          </m:sSubPr>
                          <m:e>
                            <m:r>
                              <a:rPr lang="en-US" sz="1200" b="0" i="1">
                                <a:latin typeface="Cambria Math" panose="02040503050406030204" pitchFamily="18" charset="0"/>
                              </a:rPr>
                              <m:t>𝑉𝐻𝑀</m:t>
                            </m:r>
                          </m:e>
                          <m:sub>
                            <m:r>
                              <a:rPr lang="en-US" sz="1200" b="0" i="1">
                                <a:latin typeface="Cambria Math" panose="02040503050406030204" pitchFamily="18" charset="0"/>
                              </a:rPr>
                              <m:t>𝑉</m:t>
                            </m:r>
                          </m:sub>
                        </m:sSub>
                      </m:e>
                    </m:d>
                    <m:r>
                      <a:rPr lang="en-US" sz="1200" b="0" i="1">
                        <a:latin typeface="Cambria Math" panose="02040503050406030204" pitchFamily="18" charset="0"/>
                        <a:ea typeface="Cambria Math" panose="02040503050406030204" pitchFamily="18" charset="0"/>
                      </a:rPr>
                      <m:t>×</m:t>
                    </m:r>
                    <m:r>
                      <a:rPr lang="en-US" sz="1200" b="0" i="1">
                        <a:latin typeface="Cambria Math" panose="02040503050406030204" pitchFamily="18" charset="0"/>
                        <a:ea typeface="Cambria Math" panose="02040503050406030204" pitchFamily="18" charset="0"/>
                      </a:rPr>
                      <m:t>𝑧</m:t>
                    </m:r>
                  </m:oMath>
                </m:oMathPara>
              </a14:m>
              <a:endParaRPr lang="en-US" sz="1200" b="0" i="1">
                <a:latin typeface="Cambria Math" panose="02040503050406030204" pitchFamily="18" charset="0"/>
                <a:ea typeface="Cambria Math" panose="02040503050406030204" pitchFamily="18" charset="0"/>
              </a:endParaRPr>
            </a:p>
            <a:p>
              <a:pPr algn="l"/>
              <a:endParaRPr lang="en-US" sz="1200" b="0" i="1">
                <a:latin typeface="Cambria Math" panose="02040503050406030204" pitchFamily="18" charset="0"/>
                <a:ea typeface="Cambria Math" panose="02040503050406030204" pitchFamily="18" charset="0"/>
              </a:endParaRPr>
            </a:p>
            <a:p>
              <a:pPr algn="l"/>
              <a14:m>
                <m:oMathPara xmlns:m="http://schemas.openxmlformats.org/officeDocument/2006/math">
                  <m:oMathParaPr>
                    <m:jc m:val="left"/>
                  </m:oMathParaPr>
                  <m:oMath xmlns:m="http://schemas.openxmlformats.org/officeDocument/2006/math">
                    <m:r>
                      <a:rPr lang="en-US" sz="1200" b="0" i="1">
                        <a:latin typeface="Cambria Math" panose="02040503050406030204" pitchFamily="18" charset="0"/>
                        <a:ea typeface="Cambria Math" panose="02040503050406030204" pitchFamily="18" charset="0"/>
                      </a:rPr>
                      <m:t>→</m:t>
                    </m:r>
                    <m:r>
                      <a:rPr lang="en-US" sz="1200" b="0" i="1">
                        <a:latin typeface="Cambria Math" panose="02040503050406030204" pitchFamily="18" charset="0"/>
                        <a:ea typeface="Cambria Math" panose="02040503050406030204" pitchFamily="18" charset="0"/>
                      </a:rPr>
                      <m:t>𝑧</m:t>
                    </m:r>
                    <m:r>
                      <a:rPr lang="en-US" sz="1200" b="0" i="0">
                        <a:latin typeface="Cambria Math" panose="02040503050406030204" pitchFamily="18" charset="0"/>
                        <a:ea typeface="Cambria Math" panose="02040503050406030204" pitchFamily="18" charset="0"/>
                      </a:rPr>
                      <m:t>=</m:t>
                    </m:r>
                    <m:f>
                      <m:fPr>
                        <m:ctrlPr>
                          <a:rPr lang="en-US" sz="1200" b="0" i="1">
                            <a:latin typeface="Cambria Math" panose="02040503050406030204" pitchFamily="18" charset="0"/>
                            <a:ea typeface="Cambria Math" panose="02040503050406030204" pitchFamily="18" charset="0"/>
                          </a:rPr>
                        </m:ctrlPr>
                      </m:fPr>
                      <m:num>
                        <m:sSub>
                          <m:sSubPr>
                            <m:ctrlPr>
                              <a:rPr lang="en-US" sz="1200" b="0" i="1">
                                <a:latin typeface="Cambria Math" panose="02040503050406030204" pitchFamily="18" charset="0"/>
                              </a:rPr>
                            </m:ctrlPr>
                          </m:sSubPr>
                          <m:e>
                            <m:r>
                              <a:rPr lang="en-US" sz="1200" b="0" i="1">
                                <a:latin typeface="Cambria Math" panose="02040503050406030204" pitchFamily="18" charset="0"/>
                              </a:rPr>
                              <m:t>𝑉𝐻𝑀</m:t>
                            </m:r>
                          </m:e>
                          <m:sub>
                            <m:r>
                              <a:rPr lang="en-US" sz="1200" b="0" i="1">
                                <a:latin typeface="Cambria Math" panose="02040503050406030204" pitchFamily="18" charset="0"/>
                              </a:rPr>
                              <m:t>𝑉</m:t>
                            </m:r>
                          </m:sub>
                        </m:sSub>
                      </m:num>
                      <m:den>
                        <m:d>
                          <m:dPr>
                            <m:ctrlPr>
                              <a:rPr lang="en-US" sz="1200" b="0" i="1">
                                <a:latin typeface="Cambria Math" panose="02040503050406030204" pitchFamily="18" charset="0"/>
                              </a:rPr>
                            </m:ctrlPr>
                          </m:dPr>
                          <m:e>
                            <m:f>
                              <m:fPr>
                                <m:ctrlPr>
                                  <a:rPr lang="en-US" sz="1200" b="0" i="1">
                                    <a:latin typeface="Cambria Math" panose="02040503050406030204" pitchFamily="18" charset="0"/>
                                  </a:rPr>
                                </m:ctrlPr>
                              </m:fPr>
                              <m:num>
                                <m:r>
                                  <a:rPr lang="en-US" sz="1200" b="0" i="1">
                                    <a:latin typeface="Cambria Math" panose="02040503050406030204" pitchFamily="18" charset="0"/>
                                  </a:rPr>
                                  <m:t>𝐸𝑃</m:t>
                                </m:r>
                                <m:sSub>
                                  <m:sSubPr>
                                    <m:ctrlPr>
                                      <a:rPr lang="en-US" sz="1200" b="0" i="1">
                                        <a:latin typeface="Cambria Math" panose="02040503050406030204" pitchFamily="18" charset="0"/>
                                      </a:rPr>
                                    </m:ctrlPr>
                                  </m:sSubPr>
                                  <m:e>
                                    <m:r>
                                      <a:rPr lang="en-US" sz="1200" b="0" i="1">
                                        <a:latin typeface="Cambria Math" panose="02040503050406030204" pitchFamily="18" charset="0"/>
                                      </a:rPr>
                                      <m:t>𝑉</m:t>
                                    </m:r>
                                  </m:e>
                                  <m:sub>
                                    <m:r>
                                      <a:rPr lang="en-US" sz="1200" b="0" i="1">
                                        <a:latin typeface="Cambria Math" panose="02040503050406030204" pitchFamily="18" charset="0"/>
                                      </a:rPr>
                                      <m:t>𝑉</m:t>
                                    </m:r>
                                  </m:sub>
                                </m:sSub>
                              </m:num>
                              <m:den>
                                <m:sSub>
                                  <m:sSubPr>
                                    <m:ctrlPr>
                                      <a:rPr lang="en-US" sz="1200" b="0" i="1">
                                        <a:latin typeface="Cambria Math" panose="02040503050406030204" pitchFamily="18" charset="0"/>
                                      </a:rPr>
                                    </m:ctrlPr>
                                  </m:sSubPr>
                                  <m:e>
                                    <m:r>
                                      <a:rPr lang="en-US" sz="1200" b="0" i="1">
                                        <a:latin typeface="Cambria Math" panose="02040503050406030204" pitchFamily="18" charset="0"/>
                                      </a:rPr>
                                      <m:t>𝑚</m:t>
                                    </m:r>
                                  </m:e>
                                  <m:sub>
                                    <m:r>
                                      <a:rPr lang="en-US" sz="1200" b="0" i="1">
                                        <a:latin typeface="Cambria Math" panose="02040503050406030204" pitchFamily="18" charset="0"/>
                                      </a:rPr>
                                      <m:t>𝑖</m:t>
                                    </m:r>
                                  </m:sub>
                                </m:sSub>
                              </m:den>
                            </m:f>
                            <m:r>
                              <a:rPr lang="en-US" sz="1200" b="0" i="1">
                                <a:latin typeface="Cambria Math" panose="02040503050406030204" pitchFamily="18" charset="0"/>
                              </a:rPr>
                              <m:t>+</m:t>
                            </m:r>
                            <m:sSub>
                              <m:sSubPr>
                                <m:ctrlPr>
                                  <a:rPr lang="en-US" sz="1200" b="0" i="1">
                                    <a:latin typeface="Cambria Math" panose="02040503050406030204" pitchFamily="18" charset="0"/>
                                  </a:rPr>
                                </m:ctrlPr>
                              </m:sSubPr>
                              <m:e>
                                <m:r>
                                  <a:rPr lang="en-US" sz="1200" b="0" i="1">
                                    <a:latin typeface="Cambria Math" panose="02040503050406030204" pitchFamily="18" charset="0"/>
                                  </a:rPr>
                                  <m:t>𝑉𝐻𝑀</m:t>
                                </m:r>
                              </m:e>
                              <m:sub>
                                <m:r>
                                  <a:rPr lang="en-US" sz="1200" b="0" i="1">
                                    <a:latin typeface="Cambria Math" panose="02040503050406030204" pitchFamily="18" charset="0"/>
                                  </a:rPr>
                                  <m:t>𝑉</m:t>
                                </m:r>
                              </m:sub>
                            </m:sSub>
                          </m:e>
                        </m:d>
                      </m:den>
                    </m:f>
                  </m:oMath>
                </m:oMathPara>
              </a14:m>
              <a:endParaRPr lang="en-US" sz="1200"/>
            </a:p>
            <a:p>
              <a:pPr algn="l"/>
              <a:endParaRPr lang="en-US" sz="1200"/>
            </a:p>
            <a:p>
              <a:pPr algn="l"/>
              <a14:m>
                <m:oMathPara xmlns:m="http://schemas.openxmlformats.org/officeDocument/2006/math">
                  <m:oMathParaPr>
                    <m:jc m:val="left"/>
                  </m:oMathParaPr>
                  <m:oMath xmlns:m="http://schemas.openxmlformats.org/officeDocument/2006/math">
                    <m:r>
                      <a:rPr lang="en-US" sz="1200" b="0" i="1">
                        <a:latin typeface="Cambria Math" panose="02040503050406030204" pitchFamily="18" charset="0"/>
                        <a:ea typeface="Cambria Math" panose="02040503050406030204" pitchFamily="18" charset="0"/>
                      </a:rPr>
                      <m:t>→</m:t>
                    </m:r>
                    <m:r>
                      <a:rPr lang="en-US" sz="1200" b="0" i="1">
                        <a:latin typeface="Cambria Math" panose="02040503050406030204" pitchFamily="18" charset="0"/>
                        <a:ea typeface="Cambria Math" panose="02040503050406030204" pitchFamily="18" charset="0"/>
                      </a:rPr>
                      <m:t>𝑧</m:t>
                    </m:r>
                    <m:r>
                      <a:rPr lang="en-US" sz="1200" b="0" i="0">
                        <a:latin typeface="Cambria Math" panose="02040503050406030204" pitchFamily="18" charset="0"/>
                        <a:ea typeface="Cambria Math" panose="02040503050406030204" pitchFamily="18" charset="0"/>
                      </a:rPr>
                      <m:t>=</m:t>
                    </m:r>
                    <m:f>
                      <m:fPr>
                        <m:ctrlPr>
                          <a:rPr lang="en-US" sz="1200" b="0" i="1">
                            <a:latin typeface="Cambria Math" panose="02040503050406030204" pitchFamily="18" charset="0"/>
                            <a:ea typeface="Cambria Math" panose="02040503050406030204" pitchFamily="18" charset="0"/>
                          </a:rPr>
                        </m:ctrlPr>
                      </m:fPr>
                      <m:num>
                        <m:sSub>
                          <m:sSubPr>
                            <m:ctrlPr>
                              <a:rPr lang="en-US" sz="1200" b="0" i="1">
                                <a:latin typeface="Cambria Math" panose="02040503050406030204" pitchFamily="18" charset="0"/>
                              </a:rPr>
                            </m:ctrlPr>
                          </m:sSubPr>
                          <m:e>
                            <m:r>
                              <a:rPr lang="en-US" sz="1200" b="0" i="1">
                                <a:latin typeface="Cambria Math" panose="02040503050406030204" pitchFamily="18" charset="0"/>
                              </a:rPr>
                              <m:t>𝑚</m:t>
                            </m:r>
                          </m:e>
                          <m:sub>
                            <m:r>
                              <a:rPr lang="en-US" sz="1200" b="0" i="1">
                                <a:latin typeface="Cambria Math" panose="02040503050406030204" pitchFamily="18" charset="0"/>
                              </a:rPr>
                              <m:t>𝑖</m:t>
                            </m:r>
                          </m:sub>
                        </m:sSub>
                      </m:num>
                      <m:den>
                        <m:d>
                          <m:dPr>
                            <m:ctrlPr>
                              <a:rPr lang="en-US" sz="1200" b="0" i="1">
                                <a:latin typeface="Cambria Math" panose="02040503050406030204" pitchFamily="18" charset="0"/>
                              </a:rPr>
                            </m:ctrlPr>
                          </m:dPr>
                          <m:e>
                            <m:sSub>
                              <m:sSubPr>
                                <m:ctrlPr>
                                  <a:rPr lang="en-US" sz="1200" b="0" i="1">
                                    <a:latin typeface="Cambria Math" panose="02040503050406030204" pitchFamily="18" charset="0"/>
                                  </a:rPr>
                                </m:ctrlPr>
                              </m:sSubPr>
                              <m:e>
                                <m:r>
                                  <a:rPr lang="en-US" sz="1200" b="0" i="1">
                                    <a:latin typeface="Cambria Math" panose="02040503050406030204" pitchFamily="18" charset="0"/>
                                  </a:rPr>
                                  <m:t>𝑚</m:t>
                                </m:r>
                              </m:e>
                              <m:sub>
                                <m:r>
                                  <a:rPr lang="en-US" sz="1200" b="0" i="1">
                                    <a:latin typeface="Cambria Math" panose="02040503050406030204" pitchFamily="18" charset="0"/>
                                  </a:rPr>
                                  <m:t>𝑖</m:t>
                                </m:r>
                              </m:sub>
                            </m:sSub>
                            <m:r>
                              <a:rPr lang="en-US" sz="1200" b="0" i="1">
                                <a:latin typeface="Cambria Math" panose="02040503050406030204" pitchFamily="18" charset="0"/>
                              </a:rPr>
                              <m:t>+</m:t>
                            </m:r>
                            <m:f>
                              <m:fPr>
                                <m:ctrlPr>
                                  <a:rPr lang="en-US" sz="1200" b="0" i="1">
                                    <a:latin typeface="Cambria Math" panose="02040503050406030204" pitchFamily="18" charset="0"/>
                                  </a:rPr>
                                </m:ctrlPr>
                              </m:fPr>
                              <m:num>
                                <m:r>
                                  <a:rPr lang="en-US" sz="1200" b="0" i="1">
                                    <a:latin typeface="Cambria Math" panose="02040503050406030204" pitchFamily="18" charset="0"/>
                                  </a:rPr>
                                  <m:t>𝐸𝑃</m:t>
                                </m:r>
                                <m:sSub>
                                  <m:sSubPr>
                                    <m:ctrlPr>
                                      <a:rPr lang="en-US" sz="1200" b="0" i="1">
                                        <a:latin typeface="Cambria Math" panose="02040503050406030204" pitchFamily="18" charset="0"/>
                                      </a:rPr>
                                    </m:ctrlPr>
                                  </m:sSubPr>
                                  <m:e>
                                    <m:r>
                                      <a:rPr lang="en-US" sz="1200" b="0" i="1">
                                        <a:latin typeface="Cambria Math" panose="02040503050406030204" pitchFamily="18" charset="0"/>
                                      </a:rPr>
                                      <m:t>𝑉</m:t>
                                    </m:r>
                                  </m:e>
                                  <m:sub>
                                    <m:r>
                                      <a:rPr lang="en-US" sz="1200" b="0" i="1">
                                        <a:latin typeface="Cambria Math" panose="02040503050406030204" pitchFamily="18" charset="0"/>
                                      </a:rPr>
                                      <m:t>𝑉</m:t>
                                    </m:r>
                                  </m:sub>
                                </m:sSub>
                              </m:num>
                              <m:den>
                                <m:sSub>
                                  <m:sSubPr>
                                    <m:ctrlPr>
                                      <a:rPr lang="en-US" sz="1200" b="0" i="1">
                                        <a:latin typeface="Cambria Math" panose="02040503050406030204" pitchFamily="18" charset="0"/>
                                      </a:rPr>
                                    </m:ctrlPr>
                                  </m:sSubPr>
                                  <m:e>
                                    <m:r>
                                      <a:rPr lang="en-US" sz="1200" b="0" i="1">
                                        <a:latin typeface="Cambria Math" panose="02040503050406030204" pitchFamily="18" charset="0"/>
                                      </a:rPr>
                                      <m:t>𝑉𝐻𝑀</m:t>
                                    </m:r>
                                  </m:e>
                                  <m:sub>
                                    <m:r>
                                      <a:rPr lang="en-US" sz="1200" b="0" i="1">
                                        <a:latin typeface="Cambria Math" panose="02040503050406030204" pitchFamily="18" charset="0"/>
                                      </a:rPr>
                                      <m:t>𝑉</m:t>
                                    </m:r>
                                  </m:sub>
                                </m:sSub>
                              </m:den>
                            </m:f>
                          </m:e>
                        </m:d>
                      </m:den>
                    </m:f>
                  </m:oMath>
                </m:oMathPara>
              </a14:m>
              <a:endParaRPr lang="en-US" sz="1200"/>
            </a:p>
            <a:p>
              <a:endParaRPr lang="en-US" sz="1200"/>
            </a:p>
          </xdr:txBody>
        </xdr:sp>
      </mc:Choice>
      <mc:Fallback xmlns="">
        <xdr:sp macro="" textlink="">
          <xdr:nvSpPr>
            <xdr:cNvPr id="8" name="TextBox 7">
              <a:extLst>
                <a:ext uri="{FF2B5EF4-FFF2-40B4-BE49-F238E27FC236}">
                  <a16:creationId xmlns:a16="http://schemas.microsoft.com/office/drawing/2014/main" id="{9613465C-C374-A641-A6B9-20A36F7D7CF8}"/>
                </a:ext>
              </a:extLst>
            </xdr:cNvPr>
            <xdr:cNvSpPr txBox="1"/>
          </xdr:nvSpPr>
          <xdr:spPr>
            <a:xfrm>
              <a:off x="9410700" y="15316200"/>
              <a:ext cx="2692400" cy="22098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lang="en-US" sz="1200" b="1" i="0">
                  <a:latin typeface="Cambria Math" panose="02040503050406030204" pitchFamily="18" charset="0"/>
                </a:rPr>
                <a:t>𝐁=𝐀</a:t>
              </a:r>
              <a:r>
                <a:rPr lang="en-US" sz="1200" b="0" i="0">
                  <a:latin typeface="Cambria Math" panose="02040503050406030204" pitchFamily="18" charset="0"/>
                  <a:ea typeface="Cambria Math" panose="02040503050406030204" pitchFamily="18" charset="0"/>
                </a:rPr>
                <a:t>×</a:t>
              </a:r>
              <a:r>
                <a:rPr lang="en-US" sz="1200" b="1" i="0">
                  <a:latin typeface="Cambria Math" panose="02040503050406030204" pitchFamily="18" charset="0"/>
                  <a:ea typeface="Cambria Math" panose="02040503050406030204" pitchFamily="18" charset="0"/>
                </a:rPr>
                <a:t>𝐗</a:t>
              </a:r>
              <a:endParaRPr lang="en-US" sz="1200" b="1" i="1">
                <a:latin typeface="Cambria Math" panose="02040503050406030204" pitchFamily="18" charset="0"/>
                <a:ea typeface="Cambria Math" panose="02040503050406030204" pitchFamily="18"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en-US" sz="1200" b="0" i="1">
                <a:latin typeface="Cambria Math" panose="02040503050406030204" pitchFamily="18" charset="0"/>
              </a:endParaRPr>
            </a:p>
            <a:p>
              <a:pPr algn="l"/>
              <a:r>
                <a:rPr lang="en-US" sz="1200" b="0" i="0">
                  <a:latin typeface="Cambria Math" panose="02040503050406030204" pitchFamily="18" charset="0"/>
                </a:rPr>
                <a:t>〖𝑉𝐻𝑀〗_𝑉=((𝐸𝑃𝑉_𝑉)/𝑚_𝑖 +〖𝑉𝐻𝑀〗_𝑉 )</a:t>
              </a:r>
              <a:r>
                <a:rPr lang="en-US" sz="1200" b="0" i="0">
                  <a:latin typeface="Cambria Math" panose="02040503050406030204" pitchFamily="18" charset="0"/>
                  <a:ea typeface="Cambria Math" panose="02040503050406030204" pitchFamily="18" charset="0"/>
                </a:rPr>
                <a:t>×𝑧</a:t>
              </a:r>
              <a:endParaRPr lang="en-US" sz="1200" b="0" i="1">
                <a:latin typeface="Cambria Math" panose="02040503050406030204" pitchFamily="18" charset="0"/>
                <a:ea typeface="Cambria Math" panose="02040503050406030204" pitchFamily="18" charset="0"/>
              </a:endParaRPr>
            </a:p>
            <a:p>
              <a:pPr algn="l"/>
              <a:endParaRPr lang="en-US" sz="1200" b="0" i="1">
                <a:latin typeface="Cambria Math" panose="02040503050406030204" pitchFamily="18" charset="0"/>
                <a:ea typeface="Cambria Math" panose="02040503050406030204" pitchFamily="18" charset="0"/>
              </a:endParaRPr>
            </a:p>
            <a:p>
              <a:pPr algn="l"/>
              <a:r>
                <a:rPr lang="en-US" sz="1200" b="0" i="0">
                  <a:latin typeface="Cambria Math" panose="02040503050406030204" pitchFamily="18" charset="0"/>
                  <a:ea typeface="Cambria Math" panose="02040503050406030204" pitchFamily="18" charset="0"/>
                </a:rPr>
                <a:t>→𝑧=</a:t>
              </a:r>
              <a:r>
                <a:rPr lang="en-US" sz="1200" b="0" i="0">
                  <a:latin typeface="Cambria Math" panose="02040503050406030204" pitchFamily="18" charset="0"/>
                </a:rPr>
                <a:t>〖𝑉𝐻𝑀〗_𝑉</a:t>
              </a:r>
              <a:r>
                <a:rPr lang="en-US" sz="1200" b="0" i="0">
                  <a:latin typeface="Cambria Math" panose="02040503050406030204" pitchFamily="18" charset="0"/>
                  <a:ea typeface="Cambria Math" panose="02040503050406030204" pitchFamily="18" charset="0"/>
                </a:rPr>
                <a:t>/(((</a:t>
              </a:r>
              <a:r>
                <a:rPr lang="en-US" sz="1200" b="0" i="0">
                  <a:latin typeface="Cambria Math" panose="02040503050406030204" pitchFamily="18" charset="0"/>
                </a:rPr>
                <a:t>𝐸𝑃𝑉_𝑉)/𝑚_𝑖 +〖𝑉𝐻𝑀〗_𝑉 ) </a:t>
              </a:r>
              <a:r>
                <a:rPr lang="en-US" sz="1200" b="0" i="0">
                  <a:latin typeface="Cambria Math" panose="02040503050406030204" pitchFamily="18" charset="0"/>
                  <a:ea typeface="Cambria Math" panose="02040503050406030204" pitchFamily="18" charset="0"/>
                </a:rPr>
                <a:t>)</a:t>
              </a:r>
              <a:endParaRPr lang="en-US" sz="1200"/>
            </a:p>
            <a:p>
              <a:pPr algn="l"/>
              <a:endParaRPr lang="en-US" sz="1200"/>
            </a:p>
            <a:p>
              <a:pPr algn="l"/>
              <a:r>
                <a:rPr lang="en-US" sz="1200" b="0" i="0">
                  <a:latin typeface="Cambria Math" panose="02040503050406030204" pitchFamily="18" charset="0"/>
                  <a:ea typeface="Cambria Math" panose="02040503050406030204" pitchFamily="18" charset="0"/>
                </a:rPr>
                <a:t>→𝑧=</a:t>
              </a:r>
              <a:r>
                <a:rPr lang="en-US" sz="1200" b="0" i="0">
                  <a:latin typeface="Cambria Math" panose="02040503050406030204" pitchFamily="18" charset="0"/>
                </a:rPr>
                <a:t>𝑚_𝑖</a:t>
              </a:r>
              <a:r>
                <a:rPr lang="en-US" sz="1200" b="0" i="0">
                  <a:latin typeface="Cambria Math" panose="02040503050406030204" pitchFamily="18" charset="0"/>
                  <a:ea typeface="Cambria Math" panose="02040503050406030204" pitchFamily="18" charset="0"/>
                </a:rPr>
                <a:t>/((</a:t>
              </a:r>
              <a:r>
                <a:rPr lang="en-US" sz="1200" b="0" i="0">
                  <a:latin typeface="Cambria Math" panose="02040503050406030204" pitchFamily="18" charset="0"/>
                </a:rPr>
                <a:t>𝑚_𝑖+(𝐸𝑃𝑉_𝑉)/〖𝑉𝐻𝑀〗_𝑉 ) </a:t>
              </a:r>
              <a:r>
                <a:rPr lang="en-US" sz="1200" b="0" i="0">
                  <a:latin typeface="Cambria Math" panose="02040503050406030204" pitchFamily="18" charset="0"/>
                  <a:ea typeface="Cambria Math" panose="02040503050406030204" pitchFamily="18" charset="0"/>
                </a:rPr>
                <a:t>)</a:t>
              </a:r>
              <a:endParaRPr lang="en-US" sz="1200"/>
            </a:p>
            <a:p>
              <a:endParaRPr lang="en-US" sz="1200"/>
            </a:p>
          </xdr:txBody>
        </xdr:sp>
      </mc:Fallback>
    </mc:AlternateContent>
    <xdr:clientData/>
  </xdr:twoCellAnchor>
</xdr:wsDr>
</file>

<file path=xl/drawings/drawing7.xml><?xml version="1.0" encoding="utf-8"?>
<xdr:wsDr xmlns:xdr="http://schemas.openxmlformats.org/drawingml/2006/spreadsheetDrawing" xmlns:a="http://schemas.openxmlformats.org/drawingml/2006/main">
  <xdr:twoCellAnchor>
    <xdr:from>
      <xdr:col>11</xdr:col>
      <xdr:colOff>319376</xdr:colOff>
      <xdr:row>19</xdr:row>
      <xdr:rowOff>195985</xdr:rowOff>
    </xdr:from>
    <xdr:to>
      <xdr:col>14</xdr:col>
      <xdr:colOff>907525</xdr:colOff>
      <xdr:row>20</xdr:row>
      <xdr:rowOff>166551</xdr:rowOff>
    </xdr:to>
    <mc:AlternateContent xmlns:mc="http://schemas.openxmlformats.org/markup-compatibility/2006">
      <mc:Choice xmlns:a14="http://schemas.microsoft.com/office/drawing/2010/main" Requires="a14">
        <xdr:sp macro="" textlink="">
          <xdr:nvSpPr>
            <xdr:cNvPr id="2" name="TextBox 1">
              <a:extLst>
                <a:ext uri="{FF2B5EF4-FFF2-40B4-BE49-F238E27FC236}">
                  <a16:creationId xmlns:a16="http://schemas.microsoft.com/office/drawing/2014/main" id="{926CEAA0-21C8-5F4B-A463-18A7FA237EAD}"/>
                </a:ext>
              </a:extLst>
            </xdr:cNvPr>
            <xdr:cNvSpPr txBox="1"/>
          </xdr:nvSpPr>
          <xdr:spPr>
            <a:xfrm>
              <a:off x="11355676" y="3815485"/>
              <a:ext cx="3598049" cy="16106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pPr/>
              <a14:m>
                <m:oMathPara xmlns:m="http://schemas.openxmlformats.org/officeDocument/2006/math">
                  <m:oMathParaPr>
                    <m:jc m:val="centerGroup"/>
                  </m:oMathParaPr>
                  <m:oMath xmlns:m="http://schemas.openxmlformats.org/officeDocument/2006/math">
                    <m:sSub>
                      <m:sSubPr>
                        <m:ctrlPr>
                          <a:rPr lang="en-US" sz="1100" i="1">
                            <a:latin typeface="Cambria Math" panose="02040503050406030204" pitchFamily="18" charset="0"/>
                          </a:rPr>
                        </m:ctrlPr>
                      </m:sSubPr>
                      <m:e>
                        <m:acc>
                          <m:accPr>
                            <m:chr m:val="̂"/>
                            <m:ctrlPr>
                              <a:rPr lang="en-US" sz="1100" i="1">
                                <a:latin typeface="Cambria Math" panose="02040503050406030204" pitchFamily="18" charset="0"/>
                              </a:rPr>
                            </m:ctrlPr>
                          </m:accPr>
                          <m:e>
                            <m:r>
                              <a:rPr lang="en-US" sz="1100" b="0" i="1">
                                <a:latin typeface="Cambria Math" panose="02040503050406030204" pitchFamily="18" charset="0"/>
                              </a:rPr>
                              <m:t>𝑤</m:t>
                            </m:r>
                          </m:e>
                        </m:acc>
                      </m:e>
                      <m:sub>
                        <m:r>
                          <a:rPr lang="en-US" sz="1100" b="0" i="1">
                            <a:latin typeface="Cambria Math" panose="02040503050406030204" pitchFamily="18" charset="0"/>
                          </a:rPr>
                          <m:t>𝑐</m:t>
                        </m:r>
                      </m:sub>
                    </m:sSub>
                    <m:r>
                      <a:rPr lang="en-US" sz="1100" b="0" i="0">
                        <a:latin typeface="Cambria Math" panose="02040503050406030204" pitchFamily="18" charset="0"/>
                      </a:rPr>
                      <m:t>= </m:t>
                    </m:r>
                    <m:sSub>
                      <m:sSubPr>
                        <m:ctrlPr>
                          <a:rPr lang="en-US" sz="1100" b="0" i="1">
                            <a:latin typeface="Cambria Math" panose="02040503050406030204" pitchFamily="18" charset="0"/>
                          </a:rPr>
                        </m:ctrlPr>
                      </m:sSubPr>
                      <m:e>
                        <m:r>
                          <a:rPr lang="en-US" sz="1100" b="0" i="1">
                            <a:latin typeface="Cambria Math" panose="02040503050406030204" pitchFamily="18" charset="0"/>
                          </a:rPr>
                          <m:t>𝑊</m:t>
                        </m:r>
                      </m:e>
                      <m:sub>
                        <m:r>
                          <a:rPr lang="en-US" sz="1100" b="0" i="1">
                            <a:latin typeface="Cambria Math" panose="02040503050406030204" pitchFamily="18" charset="0"/>
                          </a:rPr>
                          <m:t>𝐻𝐺</m:t>
                        </m:r>
                      </m:sub>
                    </m:sSub>
                    <m:r>
                      <a:rPr lang="en-US" sz="1100" b="0" i="1">
                        <a:latin typeface="Cambria Math" panose="02040503050406030204" pitchFamily="18" charset="0"/>
                      </a:rPr>
                      <m:t>+</m:t>
                    </m:r>
                    <m:sSub>
                      <m:sSubPr>
                        <m:ctrlPr>
                          <a:rPr lang="en-US" sz="1100" b="0" i="1">
                            <a:latin typeface="Cambria Math" panose="02040503050406030204" pitchFamily="18" charset="0"/>
                          </a:rPr>
                        </m:ctrlPr>
                      </m:sSubPr>
                      <m:e>
                        <m:r>
                          <a:rPr lang="en-US" sz="1100" b="0" i="1">
                            <a:latin typeface="Cambria Math" panose="02040503050406030204" pitchFamily="18" charset="0"/>
                          </a:rPr>
                          <m:t>𝑏</m:t>
                        </m:r>
                      </m:e>
                      <m:sub>
                        <m:r>
                          <a:rPr lang="en-US" sz="1100" b="0" i="1">
                            <a:latin typeface="Cambria Math" panose="02040503050406030204" pitchFamily="18" charset="0"/>
                          </a:rPr>
                          <m:t>𝑤</m:t>
                        </m:r>
                      </m:sub>
                    </m:sSub>
                    <m:d>
                      <m:dPr>
                        <m:ctrlPr>
                          <a:rPr lang="en-US" sz="1100" b="0" i="1">
                            <a:latin typeface="Cambria Math" panose="02040503050406030204" pitchFamily="18" charset="0"/>
                          </a:rPr>
                        </m:ctrlPr>
                      </m:dPr>
                      <m:e>
                        <m:sSub>
                          <m:sSubPr>
                            <m:ctrlPr>
                              <a:rPr lang="en-US" sz="1100" b="0" i="1">
                                <a:latin typeface="Cambria Math" panose="02040503050406030204" pitchFamily="18" charset="0"/>
                              </a:rPr>
                            </m:ctrlPr>
                          </m:sSubPr>
                          <m:e>
                            <m:r>
                              <a:rPr lang="en-US" sz="1100" b="0" i="1">
                                <a:latin typeface="Cambria Math" panose="02040503050406030204" pitchFamily="18" charset="0"/>
                              </a:rPr>
                              <m:t>𝑊</m:t>
                            </m:r>
                          </m:e>
                          <m:sub>
                            <m:r>
                              <a:rPr lang="en-US" sz="1100" b="0" i="1">
                                <a:latin typeface="Cambria Math" panose="02040503050406030204" pitchFamily="18" charset="0"/>
                              </a:rPr>
                              <m:t>𝑐𝑙𝑎𝑠𝑠</m:t>
                            </m:r>
                          </m:sub>
                        </m:sSub>
                        <m:r>
                          <a:rPr lang="en-US" sz="1100" b="0" i="1">
                            <a:latin typeface="Cambria Math" panose="02040503050406030204" pitchFamily="18" charset="0"/>
                          </a:rPr>
                          <m:t>−</m:t>
                        </m:r>
                        <m:sSub>
                          <m:sSubPr>
                            <m:ctrlPr>
                              <a:rPr lang="en-US" sz="1100" b="0" i="1">
                                <a:latin typeface="Cambria Math" panose="02040503050406030204" pitchFamily="18" charset="0"/>
                              </a:rPr>
                            </m:ctrlPr>
                          </m:sSubPr>
                          <m:e>
                            <m:r>
                              <a:rPr lang="en-US" sz="1100" b="0" i="1">
                                <a:latin typeface="Cambria Math" panose="02040503050406030204" pitchFamily="18" charset="0"/>
                              </a:rPr>
                              <m:t>𝑊</m:t>
                            </m:r>
                          </m:e>
                          <m:sub>
                            <m:r>
                              <a:rPr lang="en-US" sz="1100" b="0" i="1">
                                <a:latin typeface="Cambria Math" panose="02040503050406030204" pitchFamily="18" charset="0"/>
                              </a:rPr>
                              <m:t>𝐻𝐺</m:t>
                            </m:r>
                          </m:sub>
                        </m:sSub>
                      </m:e>
                    </m:d>
                    <m:r>
                      <a:rPr lang="en-US" sz="1100" b="0" i="1">
                        <a:latin typeface="Cambria Math" panose="02040503050406030204" pitchFamily="18" charset="0"/>
                      </a:rPr>
                      <m:t>+</m:t>
                    </m:r>
                    <m:sSub>
                      <m:sSubPr>
                        <m:ctrlPr>
                          <a:rPr lang="en-US" sz="1100" b="0" i="1">
                            <a:latin typeface="Cambria Math" panose="02040503050406030204" pitchFamily="18" charset="0"/>
                          </a:rPr>
                        </m:ctrlPr>
                      </m:sSubPr>
                      <m:e>
                        <m:r>
                          <a:rPr lang="en-US" sz="1100" b="0" i="1">
                            <a:latin typeface="Cambria Math" panose="02040503050406030204" pitchFamily="18" charset="0"/>
                          </a:rPr>
                          <m:t>𝑐</m:t>
                        </m:r>
                      </m:e>
                      <m:sub>
                        <m:r>
                          <a:rPr lang="en-US" sz="1100" b="0" i="1">
                            <a:latin typeface="Cambria Math" panose="02040503050406030204" pitchFamily="18" charset="0"/>
                          </a:rPr>
                          <m:t>𝑤</m:t>
                        </m:r>
                      </m:sub>
                    </m:sSub>
                    <m:d>
                      <m:dPr>
                        <m:ctrlPr>
                          <a:rPr lang="en-US" sz="1100" b="0" i="1">
                            <a:latin typeface="Cambria Math" panose="02040503050406030204" pitchFamily="18" charset="0"/>
                          </a:rPr>
                        </m:ctrlPr>
                      </m:dPr>
                      <m:e>
                        <m:sSub>
                          <m:sSubPr>
                            <m:ctrlPr>
                              <a:rPr lang="en-US" sz="1100" b="0" i="1">
                                <a:latin typeface="Cambria Math" panose="02040503050406030204" pitchFamily="18" charset="0"/>
                              </a:rPr>
                            </m:ctrlPr>
                          </m:sSubPr>
                          <m:e>
                            <m:r>
                              <a:rPr lang="en-US" sz="1100" b="0" i="1">
                                <a:latin typeface="Cambria Math" panose="02040503050406030204" pitchFamily="18" charset="0"/>
                              </a:rPr>
                              <m:t>𝑉</m:t>
                            </m:r>
                          </m:e>
                          <m:sub>
                            <m:r>
                              <a:rPr lang="en-US" sz="1100" b="0" i="1">
                                <a:latin typeface="Cambria Math" panose="02040503050406030204" pitchFamily="18" charset="0"/>
                              </a:rPr>
                              <m:t>𝑐𝑙𝑎𝑠𝑠</m:t>
                            </m:r>
                          </m:sub>
                        </m:sSub>
                        <m:r>
                          <a:rPr lang="en-US" sz="1100" b="0" i="1">
                            <a:latin typeface="Cambria Math" panose="02040503050406030204" pitchFamily="18" charset="0"/>
                          </a:rPr>
                          <m:t>−</m:t>
                        </m:r>
                        <m:sSub>
                          <m:sSubPr>
                            <m:ctrlPr>
                              <a:rPr lang="en-US" sz="1100" b="0" i="1">
                                <a:latin typeface="Cambria Math" panose="02040503050406030204" pitchFamily="18" charset="0"/>
                              </a:rPr>
                            </m:ctrlPr>
                          </m:sSubPr>
                          <m:e>
                            <m:r>
                              <a:rPr lang="en-US" sz="1100" b="0" i="1">
                                <a:latin typeface="Cambria Math" panose="02040503050406030204" pitchFamily="18" charset="0"/>
                              </a:rPr>
                              <m:t>𝑉</m:t>
                            </m:r>
                          </m:e>
                          <m:sub>
                            <m:r>
                              <a:rPr lang="en-US" sz="1100" b="0" i="1">
                                <a:latin typeface="Cambria Math" panose="02040503050406030204" pitchFamily="18" charset="0"/>
                              </a:rPr>
                              <m:t>𝐻𝐺</m:t>
                            </m:r>
                          </m:sub>
                        </m:sSub>
                      </m:e>
                    </m:d>
                  </m:oMath>
                </m:oMathPara>
              </a14:m>
              <a:endParaRPr lang="en-US" sz="1100"/>
            </a:p>
          </xdr:txBody>
        </xdr:sp>
      </mc:Choice>
      <mc:Fallback>
        <xdr:sp macro="" textlink="">
          <xdr:nvSpPr>
            <xdr:cNvPr id="2" name="TextBox 1">
              <a:extLst>
                <a:ext uri="{FF2B5EF4-FFF2-40B4-BE49-F238E27FC236}">
                  <a16:creationId xmlns:a16="http://schemas.microsoft.com/office/drawing/2014/main" id="{926CEAA0-21C8-5F4B-A463-18A7FA237EAD}"/>
                </a:ext>
              </a:extLst>
            </xdr:cNvPr>
            <xdr:cNvSpPr txBox="1"/>
          </xdr:nvSpPr>
          <xdr:spPr>
            <a:xfrm>
              <a:off x="11355676" y="3815485"/>
              <a:ext cx="3598049" cy="16106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pPr/>
              <a:r>
                <a:rPr lang="en-US" sz="1100" b="0" i="0">
                  <a:latin typeface="Cambria Math" panose="02040503050406030204" pitchFamily="18" charset="0"/>
                </a:rPr>
                <a:t>𝑤 ̂_𝑐= 𝑊_𝐻𝐺+𝑏_𝑤 (𝑊_𝑐𝑙𝑎𝑠𝑠−𝑊_𝐻𝐺 )+𝑐_𝑤 (𝑉_𝑐𝑙𝑎𝑠𝑠−𝑉_𝐻𝐺 )</a:t>
              </a:r>
              <a:endParaRPr lang="en-US" sz="1100"/>
            </a:p>
          </xdr:txBody>
        </xdr:sp>
      </mc:Fallback>
    </mc:AlternateContent>
    <xdr:clientData/>
  </xdr:twoCellAnchor>
</xdr:wsDr>
</file>

<file path=xl/drawings/drawing8.xml><?xml version="1.0" encoding="utf-8"?>
<xdr:wsDr xmlns:xdr="http://schemas.openxmlformats.org/drawingml/2006/spreadsheetDrawing" xmlns:a="http://schemas.openxmlformats.org/drawingml/2006/main">
  <xdr:twoCellAnchor>
    <xdr:from>
      <xdr:col>11</xdr:col>
      <xdr:colOff>0</xdr:colOff>
      <xdr:row>6</xdr:row>
      <xdr:rowOff>0</xdr:rowOff>
    </xdr:from>
    <xdr:to>
      <xdr:col>15</xdr:col>
      <xdr:colOff>417286</xdr:colOff>
      <xdr:row>6</xdr:row>
      <xdr:rowOff>181428</xdr:rowOff>
    </xdr:to>
    <mc:AlternateContent xmlns:mc="http://schemas.openxmlformats.org/markup-compatibility/2006">
      <mc:Choice xmlns:a14="http://schemas.microsoft.com/office/drawing/2010/main" Requires="a14">
        <xdr:sp macro="" textlink="">
          <xdr:nvSpPr>
            <xdr:cNvPr id="2" name="TextBox 1">
              <a:extLst>
                <a:ext uri="{FF2B5EF4-FFF2-40B4-BE49-F238E27FC236}">
                  <a16:creationId xmlns:a16="http://schemas.microsoft.com/office/drawing/2014/main" id="{0837D574-2F44-2746-AEA7-6738E6873DCF}"/>
                </a:ext>
              </a:extLst>
            </xdr:cNvPr>
            <xdr:cNvSpPr txBox="1"/>
          </xdr:nvSpPr>
          <xdr:spPr>
            <a:xfrm>
              <a:off x="9779000" y="1143000"/>
              <a:ext cx="3973286" cy="18142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pPr/>
              <a14:m>
                <m:oMathPara xmlns:m="http://schemas.openxmlformats.org/officeDocument/2006/math">
                  <m:oMathParaPr>
                    <m:jc m:val="centerGroup"/>
                  </m:oMathParaPr>
                  <m:oMath xmlns:m="http://schemas.openxmlformats.org/officeDocument/2006/math">
                    <m:sSup>
                      <m:sSupPr>
                        <m:ctrlPr>
                          <a:rPr lang="en-US" sz="1100" i="1">
                            <a:latin typeface="Cambria Math" panose="02040503050406030204" pitchFamily="18" charset="0"/>
                          </a:rPr>
                        </m:ctrlPr>
                      </m:sSupPr>
                      <m:e>
                        <m:sSub>
                          <m:sSubPr>
                            <m:ctrlPr>
                              <a:rPr lang="en-US" sz="1100" i="1">
                                <a:latin typeface="Cambria Math" panose="02040503050406030204" pitchFamily="18" charset="0"/>
                              </a:rPr>
                            </m:ctrlPr>
                          </m:sSubPr>
                          <m:e>
                            <m:r>
                              <a:rPr lang="en-US" sz="1100" b="0" i="1">
                                <a:latin typeface="Cambria Math" panose="02040503050406030204" pitchFamily="18" charset="0"/>
                              </a:rPr>
                              <m:t>𝑣</m:t>
                            </m:r>
                          </m:e>
                          <m:sub>
                            <m:r>
                              <a:rPr lang="en-US" sz="1100" b="0" i="1">
                                <a:latin typeface="Cambria Math" panose="02040503050406030204" pitchFamily="18" charset="0"/>
                              </a:rPr>
                              <m:t>𝑠𝑒𝑐</m:t>
                            </m:r>
                          </m:sub>
                        </m:sSub>
                      </m:e>
                      <m:sup>
                        <m:r>
                          <a:rPr lang="en-US" sz="1100" b="0" i="1">
                            <a:latin typeface="Cambria Math" panose="02040503050406030204" pitchFamily="18" charset="0"/>
                          </a:rPr>
                          <m:t>𝑝𝑟𝑒𝑑</m:t>
                        </m:r>
                      </m:sup>
                    </m:sSup>
                    <m:r>
                      <a:rPr lang="en-US" sz="1100" b="0" i="1">
                        <a:latin typeface="Cambria Math" panose="02040503050406030204" pitchFamily="18" charset="0"/>
                      </a:rPr>
                      <m:t>=</m:t>
                    </m:r>
                    <m:r>
                      <a:rPr lang="en-US" sz="1100" b="0" i="1">
                        <a:latin typeface="Cambria Math" panose="02040503050406030204" pitchFamily="18" charset="0"/>
                      </a:rPr>
                      <m:t>𝐸</m:t>
                    </m:r>
                    <m:d>
                      <m:dPr>
                        <m:begChr m:val="["/>
                        <m:endChr m:val="]"/>
                        <m:ctrlPr>
                          <a:rPr lang="en-US" sz="1100" b="0" i="1">
                            <a:latin typeface="Cambria Math" panose="02040503050406030204" pitchFamily="18" charset="0"/>
                          </a:rPr>
                        </m:ctrlPr>
                      </m:dPr>
                      <m:e>
                        <m:r>
                          <a:rPr lang="en-US" sz="1100" b="0" i="1">
                            <a:latin typeface="Cambria Math" panose="02040503050406030204" pitchFamily="18" charset="0"/>
                          </a:rPr>
                          <m:t>𝑉</m:t>
                        </m:r>
                      </m:e>
                    </m:d>
                    <m:r>
                      <a:rPr lang="en-US" sz="1100" b="0" i="1">
                        <a:latin typeface="Cambria Math" panose="02040503050406030204" pitchFamily="18" charset="0"/>
                      </a:rPr>
                      <m:t>+</m:t>
                    </m:r>
                    <m:sSub>
                      <m:sSubPr>
                        <m:ctrlPr>
                          <a:rPr lang="en-US" sz="1100" b="0" i="1">
                            <a:latin typeface="Cambria Math" panose="02040503050406030204" pitchFamily="18" charset="0"/>
                          </a:rPr>
                        </m:ctrlPr>
                      </m:sSubPr>
                      <m:e>
                        <m:r>
                          <a:rPr lang="en-US" sz="1100" b="0" i="1">
                            <a:latin typeface="Cambria Math" panose="02040503050406030204" pitchFamily="18" charset="0"/>
                          </a:rPr>
                          <m:t>𝑏</m:t>
                        </m:r>
                      </m:e>
                      <m:sub>
                        <m:r>
                          <a:rPr lang="en-US" sz="1100" b="0" i="1">
                            <a:latin typeface="Cambria Math" panose="02040503050406030204" pitchFamily="18" charset="0"/>
                          </a:rPr>
                          <m:t>𝑣</m:t>
                        </m:r>
                      </m:sub>
                    </m:sSub>
                    <m:d>
                      <m:dPr>
                        <m:ctrlPr>
                          <a:rPr lang="en-US" sz="1100" b="0" i="1">
                            <a:latin typeface="Cambria Math" panose="02040503050406030204" pitchFamily="18" charset="0"/>
                          </a:rPr>
                        </m:ctrlPr>
                      </m:dPr>
                      <m:e>
                        <m:sSub>
                          <m:sSubPr>
                            <m:ctrlPr>
                              <a:rPr lang="en-US" sz="1100" b="0" i="1">
                                <a:latin typeface="Cambria Math" panose="02040503050406030204" pitchFamily="18" charset="0"/>
                              </a:rPr>
                            </m:ctrlPr>
                          </m:sSubPr>
                          <m:e>
                            <m:r>
                              <a:rPr lang="en-US" sz="1100" b="0" i="1">
                                <a:latin typeface="Cambria Math" panose="02040503050406030204" pitchFamily="18" charset="0"/>
                              </a:rPr>
                              <m:t>𝑉</m:t>
                            </m:r>
                          </m:e>
                          <m:sub>
                            <m:r>
                              <a:rPr lang="en-US" sz="1100" b="0" i="1">
                                <a:latin typeface="Cambria Math" panose="02040503050406030204" pitchFamily="18" charset="0"/>
                              </a:rPr>
                              <m:t>𝑠𝑒𝑐</m:t>
                            </m:r>
                          </m:sub>
                        </m:sSub>
                        <m:r>
                          <a:rPr lang="en-US" sz="1100" b="0" i="1">
                            <a:latin typeface="Cambria Math" panose="02040503050406030204" pitchFamily="18" charset="0"/>
                          </a:rPr>
                          <m:t>−</m:t>
                        </m:r>
                        <m:r>
                          <a:rPr lang="en-US" sz="1100" b="0" i="1">
                            <a:latin typeface="Cambria Math" panose="02040503050406030204" pitchFamily="18" charset="0"/>
                          </a:rPr>
                          <m:t>𝐸</m:t>
                        </m:r>
                        <m:d>
                          <m:dPr>
                            <m:begChr m:val="["/>
                            <m:endChr m:val="]"/>
                            <m:ctrlPr>
                              <a:rPr lang="en-US" sz="1100" b="0" i="1">
                                <a:latin typeface="Cambria Math" panose="02040503050406030204" pitchFamily="18" charset="0"/>
                              </a:rPr>
                            </m:ctrlPr>
                          </m:dPr>
                          <m:e>
                            <m:r>
                              <a:rPr lang="en-US" sz="1100" b="0" i="1">
                                <a:latin typeface="Cambria Math" panose="02040503050406030204" pitchFamily="18" charset="0"/>
                              </a:rPr>
                              <m:t>𝑉</m:t>
                            </m:r>
                          </m:e>
                        </m:d>
                      </m:e>
                    </m:d>
                    <m:r>
                      <a:rPr lang="en-US" sz="1100" b="0" i="1">
                        <a:latin typeface="Cambria Math" panose="02040503050406030204" pitchFamily="18" charset="0"/>
                      </a:rPr>
                      <m:t>+ </m:t>
                    </m:r>
                    <m:sSub>
                      <m:sSubPr>
                        <m:ctrlPr>
                          <a:rPr lang="en-US" sz="1100" b="0" i="1">
                            <a:latin typeface="Cambria Math" panose="02040503050406030204" pitchFamily="18" charset="0"/>
                          </a:rPr>
                        </m:ctrlPr>
                      </m:sSubPr>
                      <m:e>
                        <m:r>
                          <a:rPr lang="en-US" sz="1100" b="0" i="1">
                            <a:latin typeface="Cambria Math" panose="02040503050406030204" pitchFamily="18" charset="0"/>
                          </a:rPr>
                          <m:t>𝑐</m:t>
                        </m:r>
                      </m:e>
                      <m:sub>
                        <m:r>
                          <a:rPr lang="en-US" sz="1100" b="0" i="1">
                            <a:latin typeface="Cambria Math" panose="02040503050406030204" pitchFamily="18" charset="0"/>
                          </a:rPr>
                          <m:t>𝑣</m:t>
                        </m:r>
                      </m:sub>
                    </m:sSub>
                    <m:d>
                      <m:dPr>
                        <m:ctrlPr>
                          <a:rPr lang="en-US" sz="1100" b="0" i="1">
                            <a:latin typeface="Cambria Math" panose="02040503050406030204" pitchFamily="18" charset="0"/>
                          </a:rPr>
                        </m:ctrlPr>
                      </m:dPr>
                      <m:e>
                        <m:sSub>
                          <m:sSubPr>
                            <m:ctrlPr>
                              <a:rPr lang="en-US" sz="1100" b="0" i="1">
                                <a:latin typeface="Cambria Math" panose="02040503050406030204" pitchFamily="18" charset="0"/>
                              </a:rPr>
                            </m:ctrlPr>
                          </m:sSubPr>
                          <m:e>
                            <m:r>
                              <a:rPr lang="en-US" sz="1100" b="0" i="1">
                                <a:latin typeface="Cambria Math" panose="02040503050406030204" pitchFamily="18" charset="0"/>
                              </a:rPr>
                              <m:t>𝑊</m:t>
                            </m:r>
                          </m:e>
                          <m:sub>
                            <m:r>
                              <a:rPr lang="en-US" sz="1100" b="0" i="1">
                                <a:latin typeface="Cambria Math" panose="02040503050406030204" pitchFamily="18" charset="0"/>
                              </a:rPr>
                              <m:t>𝑠𝑒𝑐</m:t>
                            </m:r>
                          </m:sub>
                        </m:sSub>
                        <m:r>
                          <a:rPr lang="en-US" sz="1100" b="0" i="1">
                            <a:latin typeface="Cambria Math" panose="02040503050406030204" pitchFamily="18" charset="0"/>
                          </a:rPr>
                          <m:t>−</m:t>
                        </m:r>
                        <m:r>
                          <a:rPr lang="en-US" sz="1100" b="0" i="1">
                            <a:latin typeface="Cambria Math" panose="02040503050406030204" pitchFamily="18" charset="0"/>
                          </a:rPr>
                          <m:t>𝐸</m:t>
                        </m:r>
                        <m:d>
                          <m:dPr>
                            <m:begChr m:val="["/>
                            <m:endChr m:val="]"/>
                            <m:ctrlPr>
                              <a:rPr lang="en-US" sz="1100" b="0" i="1">
                                <a:latin typeface="Cambria Math" panose="02040503050406030204" pitchFamily="18" charset="0"/>
                              </a:rPr>
                            </m:ctrlPr>
                          </m:dPr>
                          <m:e>
                            <m:r>
                              <a:rPr lang="en-US" sz="1100" b="0" i="1">
                                <a:latin typeface="Cambria Math" panose="02040503050406030204" pitchFamily="18" charset="0"/>
                              </a:rPr>
                              <m:t>𝑊</m:t>
                            </m:r>
                          </m:e>
                        </m:d>
                      </m:e>
                    </m:d>
                    <m:r>
                      <a:rPr lang="en-US" sz="1100" b="0" i="1">
                        <a:latin typeface="Cambria Math" panose="02040503050406030204" pitchFamily="18" charset="0"/>
                      </a:rPr>
                      <m:t>+</m:t>
                    </m:r>
                    <m:sSub>
                      <m:sSubPr>
                        <m:ctrlPr>
                          <a:rPr lang="en-US" sz="1100" b="0" i="1">
                            <a:latin typeface="Cambria Math" panose="02040503050406030204" pitchFamily="18" charset="0"/>
                          </a:rPr>
                        </m:ctrlPr>
                      </m:sSubPr>
                      <m:e>
                        <m:r>
                          <a:rPr lang="en-US" sz="1100" b="0" i="1">
                            <a:latin typeface="Cambria Math" panose="02040503050406030204" pitchFamily="18" charset="0"/>
                          </a:rPr>
                          <m:t>𝑑</m:t>
                        </m:r>
                      </m:e>
                      <m:sub>
                        <m:r>
                          <a:rPr lang="en-US" sz="1100" b="0" i="1">
                            <a:latin typeface="Cambria Math" panose="02040503050406030204" pitchFamily="18" charset="0"/>
                          </a:rPr>
                          <m:t>𝑣</m:t>
                        </m:r>
                      </m:sub>
                    </m:sSub>
                    <m:d>
                      <m:dPr>
                        <m:ctrlPr>
                          <a:rPr lang="en-US" sz="1100" b="0" i="1">
                            <a:latin typeface="Cambria Math" panose="02040503050406030204" pitchFamily="18" charset="0"/>
                          </a:rPr>
                        </m:ctrlPr>
                      </m:dPr>
                      <m:e>
                        <m:sSub>
                          <m:sSubPr>
                            <m:ctrlPr>
                              <a:rPr lang="en-US" sz="1100" b="0" i="1">
                                <a:latin typeface="Cambria Math" panose="02040503050406030204" pitchFamily="18" charset="0"/>
                              </a:rPr>
                            </m:ctrlPr>
                          </m:sSubPr>
                          <m:e>
                            <m:r>
                              <a:rPr lang="en-US" sz="1100" b="0" i="1">
                                <a:latin typeface="Cambria Math" panose="02040503050406030204" pitchFamily="18" charset="0"/>
                              </a:rPr>
                              <m:t>𝑋</m:t>
                            </m:r>
                          </m:e>
                          <m:sub>
                            <m:r>
                              <a:rPr lang="en-US" sz="1100" b="0" i="1">
                                <a:latin typeface="Cambria Math" panose="02040503050406030204" pitchFamily="18" charset="0"/>
                              </a:rPr>
                              <m:t>𝑠𝑒𝑐</m:t>
                            </m:r>
                          </m:sub>
                        </m:sSub>
                        <m:r>
                          <a:rPr lang="en-US" sz="1100" b="0" i="1">
                            <a:latin typeface="Cambria Math" panose="02040503050406030204" pitchFamily="18" charset="0"/>
                          </a:rPr>
                          <m:t>−</m:t>
                        </m:r>
                        <m:r>
                          <a:rPr lang="en-US" sz="1100" b="0" i="1">
                            <a:latin typeface="Cambria Math" panose="02040503050406030204" pitchFamily="18" charset="0"/>
                          </a:rPr>
                          <m:t>𝐸</m:t>
                        </m:r>
                        <m:d>
                          <m:dPr>
                            <m:begChr m:val="["/>
                            <m:endChr m:val="]"/>
                            <m:ctrlPr>
                              <a:rPr lang="en-US" sz="1100" b="0" i="1">
                                <a:latin typeface="Cambria Math" panose="02040503050406030204" pitchFamily="18" charset="0"/>
                              </a:rPr>
                            </m:ctrlPr>
                          </m:dPr>
                          <m:e>
                            <m:r>
                              <a:rPr lang="en-US" sz="1100" b="0" i="1">
                                <a:latin typeface="Cambria Math" panose="02040503050406030204" pitchFamily="18" charset="0"/>
                              </a:rPr>
                              <m:t>𝑋</m:t>
                            </m:r>
                          </m:e>
                        </m:d>
                      </m:e>
                    </m:d>
                  </m:oMath>
                </m:oMathPara>
              </a14:m>
              <a:endParaRPr lang="en-US" sz="1100"/>
            </a:p>
          </xdr:txBody>
        </xdr:sp>
      </mc:Choice>
      <mc:Fallback>
        <xdr:sp macro="" textlink="">
          <xdr:nvSpPr>
            <xdr:cNvPr id="2" name="TextBox 1">
              <a:extLst>
                <a:ext uri="{FF2B5EF4-FFF2-40B4-BE49-F238E27FC236}">
                  <a16:creationId xmlns:a16="http://schemas.microsoft.com/office/drawing/2014/main" id="{0837D574-2F44-2746-AEA7-6738E6873DCF}"/>
                </a:ext>
              </a:extLst>
            </xdr:cNvPr>
            <xdr:cNvSpPr txBox="1"/>
          </xdr:nvSpPr>
          <xdr:spPr>
            <a:xfrm>
              <a:off x="9779000" y="1143000"/>
              <a:ext cx="3973286" cy="18142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pPr/>
              <a:r>
                <a:rPr lang="en-US" sz="1100" i="0">
                  <a:latin typeface="Cambria Math" panose="02040503050406030204" pitchFamily="18" charset="0"/>
                </a:rPr>
                <a:t>〖</a:t>
              </a:r>
              <a:r>
                <a:rPr lang="en-US" sz="1100" b="0" i="0">
                  <a:latin typeface="Cambria Math" panose="02040503050406030204" pitchFamily="18" charset="0"/>
                </a:rPr>
                <a:t>𝑣_𝑠𝑒𝑐〗^𝑝𝑟𝑒𝑑=𝐸[𝑉]+𝑏_𝑣 (𝑉_𝑠𝑒𝑐−𝐸[𝑉])+ 𝑐_𝑣 (𝑊_𝑠𝑒𝑐−𝐸[𝑊])+𝑑_𝑣 (𝑋_𝑠𝑒𝑐−𝐸[𝑋])</a:t>
              </a:r>
              <a:endParaRPr lang="en-US" sz="1100"/>
            </a:p>
          </xdr:txBody>
        </xdr:sp>
      </mc:Fallback>
    </mc:AlternateContent>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risingfellow.com/"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5.bin"/></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762BB4-449C-BC43-84C3-1AB5F1152C14}">
  <sheetPr>
    <tabColor theme="8" tint="0.59999389629810485"/>
  </sheetPr>
  <dimension ref="A1:M52"/>
  <sheetViews>
    <sheetView showGridLines="0" tabSelected="1" zoomScaleNormal="100" workbookViewId="0">
      <selection activeCell="A2" sqref="A2"/>
    </sheetView>
  </sheetViews>
  <sheetFormatPr baseColWidth="10" defaultColWidth="8.5" defaultRowHeight="16" x14ac:dyDescent="0.2"/>
  <cols>
    <col min="1" max="5" width="10.6640625" style="274" customWidth="1"/>
    <col min="6" max="12" width="10.83203125" style="274" customWidth="1"/>
    <col min="13" max="13" width="10.6640625" style="274" customWidth="1"/>
    <col min="14" max="16" width="10" style="274" customWidth="1"/>
    <col min="17" max="16384" width="8.5" style="274"/>
  </cols>
  <sheetData>
    <row r="1" spans="1:13" ht="14.5" customHeight="1" x14ac:dyDescent="0.2">
      <c r="A1" s="270"/>
      <c r="B1" s="271"/>
      <c r="C1" s="271"/>
      <c r="D1" s="271"/>
      <c r="E1" s="271"/>
      <c r="F1" s="271"/>
      <c r="G1" s="271"/>
      <c r="H1" s="271"/>
      <c r="I1" s="271"/>
      <c r="J1" s="271"/>
      <c r="K1" s="271"/>
      <c r="L1" s="272" t="s">
        <v>239</v>
      </c>
      <c r="M1" s="273"/>
    </row>
    <row r="2" spans="1:13" s="276" customFormat="1" x14ac:dyDescent="0.2">
      <c r="A2" s="275"/>
      <c r="M2" s="277"/>
    </row>
    <row r="3" spans="1:13" s="276" customFormat="1" ht="16" customHeight="1" x14ac:dyDescent="0.2">
      <c r="A3" s="275"/>
      <c r="M3" s="277"/>
    </row>
    <row r="4" spans="1:13" s="276" customFormat="1" ht="16" customHeight="1" x14ac:dyDescent="0.2">
      <c r="A4" s="275"/>
      <c r="M4" s="277"/>
    </row>
    <row r="5" spans="1:13" s="276" customFormat="1" ht="16" customHeight="1" x14ac:dyDescent="0.2">
      <c r="A5" s="275"/>
      <c r="M5" s="277"/>
    </row>
    <row r="6" spans="1:13" s="276" customFormat="1" ht="16" customHeight="1" x14ac:dyDescent="0.2">
      <c r="A6" s="275"/>
      <c r="B6" s="278" t="s">
        <v>240</v>
      </c>
      <c r="M6" s="277"/>
    </row>
    <row r="7" spans="1:13" s="276" customFormat="1" ht="16" customHeight="1" x14ac:dyDescent="0.2">
      <c r="A7" s="275"/>
      <c r="M7" s="277"/>
    </row>
    <row r="8" spans="1:13" s="276" customFormat="1" ht="16" customHeight="1" x14ac:dyDescent="0.25">
      <c r="A8" s="275"/>
      <c r="B8" s="279" t="s">
        <v>241</v>
      </c>
      <c r="M8" s="277"/>
    </row>
    <row r="9" spans="1:13" s="276" customFormat="1" ht="17" customHeight="1" x14ac:dyDescent="0.2">
      <c r="A9" s="275"/>
      <c r="C9" s="286" t="s">
        <v>242</v>
      </c>
      <c r="D9" s="287"/>
      <c r="E9" s="287"/>
      <c r="F9" s="287"/>
      <c r="G9" s="287"/>
      <c r="H9" s="287"/>
      <c r="I9" s="287"/>
      <c r="J9" s="287"/>
      <c r="K9" s="287"/>
      <c r="M9" s="277"/>
    </row>
    <row r="10" spans="1:13" s="276" customFormat="1" x14ac:dyDescent="0.2">
      <c r="A10" s="275"/>
      <c r="C10" s="287"/>
      <c r="D10" s="287"/>
      <c r="E10" s="287"/>
      <c r="F10" s="287"/>
      <c r="G10" s="287"/>
      <c r="H10" s="287"/>
      <c r="I10" s="287"/>
      <c r="J10" s="287"/>
      <c r="K10" s="287"/>
      <c r="M10" s="277"/>
    </row>
    <row r="11" spans="1:13" s="276" customFormat="1" ht="16" customHeight="1" x14ac:dyDescent="0.2">
      <c r="A11" s="275"/>
      <c r="C11" s="287"/>
      <c r="D11" s="287"/>
      <c r="E11" s="287"/>
      <c r="F11" s="287"/>
      <c r="G11" s="287"/>
      <c r="H11" s="287"/>
      <c r="I11" s="287"/>
      <c r="J11" s="287"/>
      <c r="K11" s="287"/>
      <c r="M11" s="277"/>
    </row>
    <row r="12" spans="1:13" s="276" customFormat="1" ht="16" customHeight="1" x14ac:dyDescent="0.2">
      <c r="A12" s="275"/>
      <c r="C12" s="287"/>
      <c r="D12" s="287"/>
      <c r="E12" s="287"/>
      <c r="F12" s="287"/>
      <c r="G12" s="287"/>
      <c r="H12" s="287"/>
      <c r="I12" s="287"/>
      <c r="J12" s="287"/>
      <c r="K12" s="287"/>
      <c r="M12" s="277"/>
    </row>
    <row r="13" spans="1:13" s="276" customFormat="1" ht="16" customHeight="1" x14ac:dyDescent="0.2">
      <c r="A13" s="275"/>
      <c r="C13" s="287"/>
      <c r="D13" s="287"/>
      <c r="E13" s="287"/>
      <c r="F13" s="287"/>
      <c r="G13" s="287"/>
      <c r="H13" s="287"/>
      <c r="I13" s="287"/>
      <c r="J13" s="287"/>
      <c r="K13" s="287"/>
      <c r="M13" s="277"/>
    </row>
    <row r="14" spans="1:13" s="276" customFormat="1" ht="16" customHeight="1" x14ac:dyDescent="0.2">
      <c r="A14" s="275"/>
      <c r="C14" s="287"/>
      <c r="D14" s="287"/>
      <c r="E14" s="287"/>
      <c r="F14" s="287"/>
      <c r="G14" s="287"/>
      <c r="H14" s="287"/>
      <c r="I14" s="287"/>
      <c r="J14" s="287"/>
      <c r="K14" s="287"/>
      <c r="M14" s="277"/>
    </row>
    <row r="15" spans="1:13" s="276" customFormat="1" ht="16" customHeight="1" x14ac:dyDescent="0.2">
      <c r="A15" s="275"/>
      <c r="C15" s="287"/>
      <c r="D15" s="287"/>
      <c r="E15" s="287"/>
      <c r="F15" s="287"/>
      <c r="G15" s="287"/>
      <c r="H15" s="287"/>
      <c r="I15" s="287"/>
      <c r="J15" s="287"/>
      <c r="K15" s="287"/>
      <c r="M15" s="277"/>
    </row>
    <row r="16" spans="1:13" s="276" customFormat="1" ht="16" customHeight="1" x14ac:dyDescent="0.2">
      <c r="A16" s="275"/>
      <c r="C16" s="287"/>
      <c r="D16" s="287"/>
      <c r="E16" s="287"/>
      <c r="F16" s="287"/>
      <c r="G16" s="287"/>
      <c r="H16" s="287"/>
      <c r="I16" s="287"/>
      <c r="J16" s="287"/>
      <c r="K16" s="287"/>
      <c r="M16" s="277"/>
    </row>
    <row r="17" spans="1:13" s="276" customFormat="1" ht="16" customHeight="1" x14ac:dyDescent="0.2">
      <c r="A17" s="275"/>
      <c r="M17" s="277"/>
    </row>
    <row r="18" spans="1:13" s="276" customFormat="1" ht="16" customHeight="1" x14ac:dyDescent="0.25">
      <c r="A18" s="275"/>
      <c r="B18" s="279" t="s">
        <v>243</v>
      </c>
      <c r="M18" s="277"/>
    </row>
    <row r="19" spans="1:13" s="276" customFormat="1" ht="17" customHeight="1" x14ac:dyDescent="0.2">
      <c r="A19" s="275"/>
      <c r="C19" s="286" t="s">
        <v>244</v>
      </c>
      <c r="D19" s="287"/>
      <c r="E19" s="287"/>
      <c r="F19" s="287"/>
      <c r="G19" s="287"/>
      <c r="H19" s="287"/>
      <c r="I19" s="287"/>
      <c r="J19" s="287"/>
      <c r="K19" s="287"/>
      <c r="M19" s="277"/>
    </row>
    <row r="20" spans="1:13" s="276" customFormat="1" x14ac:dyDescent="0.2">
      <c r="A20" s="275"/>
      <c r="C20" s="287"/>
      <c r="D20" s="287"/>
      <c r="E20" s="287"/>
      <c r="F20" s="287"/>
      <c r="G20" s="287"/>
      <c r="H20" s="287"/>
      <c r="I20" s="287"/>
      <c r="J20" s="287"/>
      <c r="K20" s="287"/>
      <c r="M20" s="277"/>
    </row>
    <row r="21" spans="1:13" s="276" customFormat="1" x14ac:dyDescent="0.2">
      <c r="A21" s="275"/>
      <c r="C21" s="287"/>
      <c r="D21" s="287"/>
      <c r="E21" s="287"/>
      <c r="F21" s="287"/>
      <c r="G21" s="287"/>
      <c r="H21" s="287"/>
      <c r="I21" s="287"/>
      <c r="J21" s="287"/>
      <c r="K21" s="287"/>
      <c r="M21" s="277"/>
    </row>
    <row r="22" spans="1:13" s="276" customFormat="1" x14ac:dyDescent="0.2">
      <c r="A22" s="275"/>
      <c r="C22" s="287"/>
      <c r="D22" s="287"/>
      <c r="E22" s="287"/>
      <c r="F22" s="287"/>
      <c r="G22" s="287"/>
      <c r="H22" s="287"/>
      <c r="I22" s="287"/>
      <c r="J22" s="287"/>
      <c r="K22" s="287"/>
      <c r="M22" s="277"/>
    </row>
    <row r="23" spans="1:13" s="276" customFormat="1" x14ac:dyDescent="0.2">
      <c r="A23" s="275"/>
      <c r="C23" s="287"/>
      <c r="D23" s="287"/>
      <c r="E23" s="287"/>
      <c r="F23" s="287"/>
      <c r="G23" s="287"/>
      <c r="H23" s="287"/>
      <c r="I23" s="287"/>
      <c r="J23" s="287"/>
      <c r="K23" s="287"/>
      <c r="M23" s="277"/>
    </row>
    <row r="24" spans="1:13" s="276" customFormat="1" x14ac:dyDescent="0.2">
      <c r="A24" s="275"/>
      <c r="C24" s="287"/>
      <c r="D24" s="287"/>
      <c r="E24" s="287"/>
      <c r="F24" s="287"/>
      <c r="G24" s="287"/>
      <c r="H24" s="287"/>
      <c r="I24" s="287"/>
      <c r="J24" s="287"/>
      <c r="K24" s="287"/>
      <c r="M24" s="277"/>
    </row>
    <row r="25" spans="1:13" s="276" customFormat="1" x14ac:dyDescent="0.2">
      <c r="A25" s="275"/>
      <c r="C25" s="287"/>
      <c r="D25" s="287"/>
      <c r="E25" s="287"/>
      <c r="F25" s="287"/>
      <c r="G25" s="287"/>
      <c r="H25" s="287"/>
      <c r="I25" s="287"/>
      <c r="J25" s="287"/>
      <c r="K25" s="287"/>
      <c r="M25" s="277"/>
    </row>
    <row r="26" spans="1:13" s="276" customFormat="1" x14ac:dyDescent="0.2">
      <c r="A26" s="275"/>
      <c r="C26" s="287"/>
      <c r="D26" s="287"/>
      <c r="E26" s="287"/>
      <c r="F26" s="287"/>
      <c r="G26" s="287"/>
      <c r="H26" s="287"/>
      <c r="I26" s="287"/>
      <c r="J26" s="287"/>
      <c r="K26" s="287"/>
      <c r="M26" s="277"/>
    </row>
    <row r="27" spans="1:13" s="276" customFormat="1" x14ac:dyDescent="0.2">
      <c r="A27" s="275"/>
      <c r="C27" s="287"/>
      <c r="D27" s="287"/>
      <c r="E27" s="287"/>
      <c r="F27" s="287"/>
      <c r="G27" s="287"/>
      <c r="H27" s="287"/>
      <c r="I27" s="287"/>
      <c r="J27" s="287"/>
      <c r="K27" s="287"/>
      <c r="M27" s="277"/>
    </row>
    <row r="28" spans="1:13" s="276" customFormat="1" x14ac:dyDescent="0.2">
      <c r="A28" s="275"/>
      <c r="C28" s="287"/>
      <c r="D28" s="287"/>
      <c r="E28" s="287"/>
      <c r="F28" s="287"/>
      <c r="G28" s="287"/>
      <c r="H28" s="287"/>
      <c r="I28" s="287"/>
      <c r="J28" s="287"/>
      <c r="K28" s="287"/>
      <c r="M28" s="277"/>
    </row>
    <row r="29" spans="1:13" s="276" customFormat="1" x14ac:dyDescent="0.2">
      <c r="A29" s="275"/>
      <c r="C29" s="280"/>
      <c r="D29" s="280"/>
      <c r="E29" s="280"/>
      <c r="F29" s="280"/>
      <c r="G29" s="280"/>
      <c r="H29" s="280"/>
      <c r="I29" s="280"/>
      <c r="J29" s="280"/>
      <c r="K29" s="280"/>
      <c r="M29" s="277"/>
    </row>
    <row r="30" spans="1:13" s="276" customFormat="1" ht="19" x14ac:dyDescent="0.25">
      <c r="A30" s="275"/>
      <c r="C30" s="281" t="s">
        <v>245</v>
      </c>
      <c r="D30" s="280"/>
      <c r="E30" s="280"/>
      <c r="F30" s="280"/>
      <c r="G30" s="280"/>
      <c r="H30" s="280"/>
      <c r="I30" s="280"/>
      <c r="J30" s="280"/>
      <c r="K30" s="280"/>
      <c r="M30" s="277"/>
    </row>
    <row r="31" spans="1:13" s="276" customFormat="1" x14ac:dyDescent="0.2">
      <c r="A31" s="275"/>
      <c r="C31" s="286" t="s">
        <v>246</v>
      </c>
      <c r="D31" s="286"/>
      <c r="E31" s="286"/>
      <c r="F31" s="286"/>
      <c r="G31" s="286"/>
      <c r="H31" s="286"/>
      <c r="I31" s="286"/>
      <c r="J31" s="286"/>
      <c r="K31" s="286"/>
      <c r="M31" s="277"/>
    </row>
    <row r="32" spans="1:13" s="276" customFormat="1" x14ac:dyDescent="0.2">
      <c r="A32" s="275"/>
      <c r="C32" s="286"/>
      <c r="D32" s="286"/>
      <c r="E32" s="286"/>
      <c r="F32" s="286"/>
      <c r="G32" s="286"/>
      <c r="H32" s="286"/>
      <c r="I32" s="286"/>
      <c r="J32" s="286"/>
      <c r="K32" s="286"/>
      <c r="M32" s="277"/>
    </row>
    <row r="33" spans="1:13" s="276" customFormat="1" x14ac:dyDescent="0.2">
      <c r="A33" s="275"/>
      <c r="C33" s="286"/>
      <c r="D33" s="286"/>
      <c r="E33" s="286"/>
      <c r="F33" s="286"/>
      <c r="G33" s="286"/>
      <c r="H33" s="286"/>
      <c r="I33" s="286"/>
      <c r="J33" s="286"/>
      <c r="K33" s="286"/>
      <c r="M33" s="277"/>
    </row>
    <row r="34" spans="1:13" s="276" customFormat="1" x14ac:dyDescent="0.2">
      <c r="A34" s="275"/>
      <c r="C34" s="286"/>
      <c r="D34" s="286"/>
      <c r="E34" s="286"/>
      <c r="F34" s="286"/>
      <c r="G34" s="286"/>
      <c r="H34" s="286"/>
      <c r="I34" s="286"/>
      <c r="J34" s="286"/>
      <c r="K34" s="286"/>
      <c r="M34" s="277"/>
    </row>
    <row r="35" spans="1:13" s="276" customFormat="1" x14ac:dyDescent="0.2">
      <c r="A35" s="275"/>
      <c r="C35" s="286"/>
      <c r="D35" s="286"/>
      <c r="E35" s="286"/>
      <c r="F35" s="286"/>
      <c r="G35" s="286"/>
      <c r="H35" s="286"/>
      <c r="I35" s="286"/>
      <c r="J35" s="286"/>
      <c r="K35" s="286"/>
      <c r="M35" s="277"/>
    </row>
    <row r="36" spans="1:13" s="276" customFormat="1" x14ac:dyDescent="0.2">
      <c r="A36" s="275"/>
      <c r="C36" s="286"/>
      <c r="D36" s="286"/>
      <c r="E36" s="286"/>
      <c r="F36" s="286"/>
      <c r="G36" s="286"/>
      <c r="H36" s="286"/>
      <c r="I36" s="286"/>
      <c r="J36" s="286"/>
      <c r="K36" s="286"/>
      <c r="M36" s="277"/>
    </row>
    <row r="37" spans="1:13" s="276" customFormat="1" x14ac:dyDescent="0.2">
      <c r="A37" s="275"/>
      <c r="C37" s="286"/>
      <c r="D37" s="286"/>
      <c r="E37" s="286"/>
      <c r="F37" s="286"/>
      <c r="G37" s="286"/>
      <c r="H37" s="286"/>
      <c r="I37" s="286"/>
      <c r="J37" s="286"/>
      <c r="K37" s="286"/>
      <c r="M37" s="277"/>
    </row>
    <row r="38" spans="1:13" s="276" customFormat="1" x14ac:dyDescent="0.2">
      <c r="A38" s="275"/>
      <c r="C38" s="286"/>
      <c r="D38" s="286"/>
      <c r="E38" s="286"/>
      <c r="F38" s="286"/>
      <c r="G38" s="286"/>
      <c r="H38" s="286"/>
      <c r="I38" s="286"/>
      <c r="J38" s="286"/>
      <c r="K38" s="286"/>
      <c r="M38" s="277"/>
    </row>
    <row r="39" spans="1:13" s="276" customFormat="1" x14ac:dyDescent="0.2">
      <c r="A39" s="275"/>
      <c r="C39" s="286"/>
      <c r="D39" s="286"/>
      <c r="E39" s="286"/>
      <c r="F39" s="286"/>
      <c r="G39" s="286"/>
      <c r="H39" s="286"/>
      <c r="I39" s="286"/>
      <c r="J39" s="286"/>
      <c r="K39" s="286"/>
      <c r="M39" s="277"/>
    </row>
    <row r="40" spans="1:13" s="276" customFormat="1" x14ac:dyDescent="0.2">
      <c r="A40" s="275"/>
      <c r="C40" s="282"/>
      <c r="D40" s="282"/>
      <c r="E40" s="282"/>
      <c r="F40" s="282"/>
      <c r="G40" s="282"/>
      <c r="H40" s="282"/>
      <c r="I40" s="282"/>
      <c r="J40" s="282"/>
      <c r="K40" s="282"/>
      <c r="M40" s="277"/>
    </row>
    <row r="41" spans="1:13" s="276" customFormat="1" ht="21" x14ac:dyDescent="0.25">
      <c r="A41" s="275"/>
      <c r="B41" s="279" t="s">
        <v>247</v>
      </c>
      <c r="M41" s="277"/>
    </row>
    <row r="42" spans="1:13" s="276" customFormat="1" x14ac:dyDescent="0.2">
      <c r="A42" s="275"/>
      <c r="C42" s="286" t="s">
        <v>248</v>
      </c>
      <c r="D42" s="287"/>
      <c r="E42" s="287"/>
      <c r="F42" s="287"/>
      <c r="G42" s="287"/>
      <c r="H42" s="287"/>
      <c r="I42" s="287"/>
      <c r="J42" s="287"/>
      <c r="K42" s="287"/>
      <c r="M42" s="277"/>
    </row>
    <row r="43" spans="1:13" s="276" customFormat="1" x14ac:dyDescent="0.2">
      <c r="A43" s="275"/>
      <c r="C43" s="287"/>
      <c r="D43" s="287"/>
      <c r="E43" s="287"/>
      <c r="F43" s="287"/>
      <c r="G43" s="287"/>
      <c r="H43" s="287"/>
      <c r="I43" s="287"/>
      <c r="J43" s="287"/>
      <c r="K43" s="287"/>
      <c r="M43" s="277"/>
    </row>
    <row r="44" spans="1:13" s="276" customFormat="1" x14ac:dyDescent="0.2">
      <c r="A44" s="275"/>
      <c r="C44" s="287"/>
      <c r="D44" s="287"/>
      <c r="E44" s="287"/>
      <c r="F44" s="287"/>
      <c r="G44" s="287"/>
      <c r="H44" s="287"/>
      <c r="I44" s="287"/>
      <c r="J44" s="287"/>
      <c r="K44" s="287"/>
      <c r="M44" s="277"/>
    </row>
    <row r="45" spans="1:13" s="276" customFormat="1" x14ac:dyDescent="0.2">
      <c r="A45" s="275"/>
      <c r="C45" s="287"/>
      <c r="D45" s="287"/>
      <c r="E45" s="287"/>
      <c r="F45" s="287"/>
      <c r="G45" s="287"/>
      <c r="H45" s="287"/>
      <c r="I45" s="287"/>
      <c r="J45" s="287"/>
      <c r="K45" s="287"/>
      <c r="M45" s="277"/>
    </row>
    <row r="46" spans="1:13" s="276" customFormat="1" x14ac:dyDescent="0.2">
      <c r="A46" s="275"/>
      <c r="C46" s="287"/>
      <c r="D46" s="287"/>
      <c r="E46" s="287"/>
      <c r="F46" s="287"/>
      <c r="G46" s="287"/>
      <c r="H46" s="287"/>
      <c r="I46" s="287"/>
      <c r="J46" s="287"/>
      <c r="K46" s="287"/>
      <c r="M46" s="277"/>
    </row>
    <row r="47" spans="1:13" s="276" customFormat="1" x14ac:dyDescent="0.2">
      <c r="A47" s="275"/>
      <c r="C47" s="287"/>
      <c r="D47" s="287"/>
      <c r="E47" s="287"/>
      <c r="F47" s="287"/>
      <c r="G47" s="287"/>
      <c r="H47" s="287"/>
      <c r="I47" s="287"/>
      <c r="J47" s="287"/>
      <c r="K47" s="287"/>
      <c r="M47" s="277"/>
    </row>
    <row r="48" spans="1:13" s="276" customFormat="1" x14ac:dyDescent="0.2">
      <c r="A48" s="275"/>
      <c r="C48" s="287"/>
      <c r="D48" s="287"/>
      <c r="E48" s="287"/>
      <c r="F48" s="287"/>
      <c r="G48" s="287"/>
      <c r="H48" s="287"/>
      <c r="I48" s="287"/>
      <c r="J48" s="287"/>
      <c r="K48" s="287"/>
      <c r="M48" s="277"/>
    </row>
    <row r="49" spans="1:13" s="276" customFormat="1" x14ac:dyDescent="0.2">
      <c r="A49" s="275"/>
      <c r="C49" s="287"/>
      <c r="D49" s="287"/>
      <c r="E49" s="287"/>
      <c r="F49" s="287"/>
      <c r="G49" s="287"/>
      <c r="H49" s="287"/>
      <c r="I49" s="287"/>
      <c r="J49" s="287"/>
      <c r="K49" s="287"/>
      <c r="M49" s="277"/>
    </row>
    <row r="50" spans="1:13" s="276" customFormat="1" x14ac:dyDescent="0.2">
      <c r="A50" s="275"/>
      <c r="C50" s="287"/>
      <c r="D50" s="287"/>
      <c r="E50" s="287"/>
      <c r="F50" s="287"/>
      <c r="G50" s="287"/>
      <c r="H50" s="287"/>
      <c r="I50" s="287"/>
      <c r="J50" s="287"/>
      <c r="K50" s="287"/>
      <c r="M50" s="277"/>
    </row>
    <row r="51" spans="1:13" s="276" customFormat="1" x14ac:dyDescent="0.2">
      <c r="A51" s="275"/>
      <c r="C51" s="282"/>
      <c r="D51" s="282"/>
      <c r="E51" s="282"/>
      <c r="F51" s="282"/>
      <c r="G51" s="282"/>
      <c r="H51" s="282"/>
      <c r="I51" s="282"/>
      <c r="J51" s="282"/>
      <c r="K51" s="282"/>
      <c r="M51" s="277"/>
    </row>
    <row r="52" spans="1:13" ht="17" thickBot="1" x14ac:dyDescent="0.25">
      <c r="A52" s="283"/>
      <c r="B52" s="284"/>
      <c r="C52" s="284"/>
      <c r="D52" s="284"/>
      <c r="E52" s="284"/>
      <c r="F52" s="284"/>
      <c r="G52" s="284"/>
      <c r="H52" s="284"/>
      <c r="I52" s="284"/>
      <c r="J52" s="284"/>
      <c r="K52" s="284"/>
      <c r="L52" s="284"/>
      <c r="M52" s="285"/>
    </row>
  </sheetData>
  <mergeCells count="4">
    <mergeCell ref="C9:K16"/>
    <mergeCell ref="C19:K28"/>
    <mergeCell ref="C31:K39"/>
    <mergeCell ref="C42:K50"/>
  </mergeCells>
  <hyperlinks>
    <hyperlink ref="B6" r:id="rId1" xr:uid="{859C1F48-6CB0-AE43-A4BD-89C7A5DA5BB3}"/>
  </hyperlinks>
  <pageMargins left="0.7" right="0.7" top="0.75" bottom="0.75" header="0.3" footer="0.3"/>
  <pageSetup orientation="portrait"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01F1A1-A3E6-4749-A7FD-6C6EB9EC6069}">
  <dimension ref="A1:T34"/>
  <sheetViews>
    <sheetView zoomScaleNormal="100" workbookViewId="0">
      <selection activeCell="B1" sqref="B1"/>
    </sheetView>
  </sheetViews>
  <sheetFormatPr baseColWidth="10" defaultColWidth="13.1640625" defaultRowHeight="16" outlineLevelCol="1" x14ac:dyDescent="0.2"/>
  <cols>
    <col min="1" max="1" width="4.33203125" style="330" customWidth="1"/>
    <col min="2" max="10" width="13.1640625" style="329"/>
    <col min="11" max="11" width="12.33203125" style="329" customWidth="1"/>
    <col min="12" max="19" width="12.33203125" style="329" hidden="1" customWidth="1" outlineLevel="1"/>
    <col min="20" max="20" width="13.1640625" style="329" collapsed="1"/>
    <col min="21" max="16384" width="13.1640625" style="329"/>
  </cols>
  <sheetData>
    <row r="1" spans="1:19" x14ac:dyDescent="0.2">
      <c r="A1" s="372"/>
      <c r="B1" s="371" t="s">
        <v>288</v>
      </c>
      <c r="C1" s="370" t="s">
        <v>320</v>
      </c>
      <c r="D1" s="370" t="s">
        <v>286</v>
      </c>
      <c r="E1" s="370" t="s">
        <v>319</v>
      </c>
      <c r="F1" s="369"/>
      <c r="G1" s="369"/>
      <c r="H1" s="369"/>
      <c r="I1" s="369"/>
      <c r="J1" s="368"/>
      <c r="K1" s="346" t="s">
        <v>284</v>
      </c>
      <c r="L1" s="346"/>
    </row>
    <row r="2" spans="1:19" x14ac:dyDescent="0.2">
      <c r="A2" s="341"/>
      <c r="B2" s="367" t="s">
        <v>283</v>
      </c>
      <c r="C2" s="366">
        <v>1.25</v>
      </c>
      <c r="D2" s="339"/>
      <c r="E2" s="339"/>
      <c r="F2" s="339"/>
      <c r="G2" s="339"/>
      <c r="H2" s="339"/>
      <c r="I2" s="339"/>
      <c r="J2" s="338"/>
    </row>
    <row r="3" spans="1:19" x14ac:dyDescent="0.2">
      <c r="A3" s="341"/>
      <c r="B3" s="339"/>
      <c r="C3" s="339"/>
      <c r="D3" s="339"/>
      <c r="E3" s="339"/>
      <c r="F3" s="339"/>
      <c r="G3" s="339"/>
      <c r="H3" s="339"/>
      <c r="I3" s="339"/>
      <c r="J3" s="338"/>
      <c r="L3" s="346" t="s">
        <v>282</v>
      </c>
      <c r="M3" s="365"/>
      <c r="N3" s="365"/>
      <c r="O3" s="365"/>
    </row>
    <row r="4" spans="1:19" x14ac:dyDescent="0.2">
      <c r="A4" s="341"/>
      <c r="B4" s="339"/>
      <c r="C4" s="339" t="s">
        <v>318</v>
      </c>
      <c r="D4" s="339"/>
      <c r="E4" s="339"/>
      <c r="F4" s="339"/>
      <c r="G4" s="339"/>
      <c r="H4" s="339"/>
      <c r="I4" s="339"/>
      <c r="J4" s="338"/>
      <c r="L4" s="346"/>
      <c r="M4" s="365"/>
      <c r="N4" s="365"/>
      <c r="O4" s="365"/>
    </row>
    <row r="5" spans="1:19" x14ac:dyDescent="0.2">
      <c r="A5" s="341"/>
      <c r="B5" s="339"/>
      <c r="C5" s="339" t="s">
        <v>317</v>
      </c>
      <c r="D5" s="339"/>
      <c r="E5" s="339"/>
      <c r="F5" s="339"/>
      <c r="G5" s="339"/>
      <c r="H5" s="339"/>
      <c r="I5" s="339"/>
      <c r="J5" s="338"/>
      <c r="L5" s="332" t="s">
        <v>316</v>
      </c>
      <c r="M5" s="332"/>
      <c r="N5" s="332"/>
      <c r="O5" s="332"/>
      <c r="P5" s="332"/>
      <c r="Q5" s="332"/>
      <c r="R5" s="332"/>
      <c r="S5" s="332"/>
    </row>
    <row r="6" spans="1:19" x14ac:dyDescent="0.2">
      <c r="A6" s="341"/>
      <c r="B6" s="339"/>
      <c r="C6" s="339" t="s">
        <v>315</v>
      </c>
      <c r="D6" s="339"/>
      <c r="E6" s="339"/>
      <c r="F6" s="339"/>
      <c r="G6" s="339"/>
      <c r="H6" s="339"/>
      <c r="I6" s="339"/>
      <c r="J6" s="338"/>
      <c r="L6" s="332"/>
      <c r="M6" s="332"/>
      <c r="N6" s="332"/>
      <c r="O6" s="332"/>
      <c r="P6" s="332"/>
      <c r="Q6" s="332"/>
      <c r="R6" s="332"/>
      <c r="S6" s="332"/>
    </row>
    <row r="7" spans="1:19" x14ac:dyDescent="0.2">
      <c r="A7" s="341"/>
      <c r="B7" s="339"/>
      <c r="C7" s="339" t="s">
        <v>314</v>
      </c>
      <c r="D7" s="339"/>
      <c r="E7" s="339"/>
      <c r="F7" s="339"/>
      <c r="G7" s="339"/>
      <c r="H7" s="339"/>
      <c r="I7" s="339"/>
      <c r="J7" s="338"/>
      <c r="M7" s="365"/>
      <c r="N7" s="365"/>
      <c r="O7" s="365"/>
    </row>
    <row r="8" spans="1:19" x14ac:dyDescent="0.2">
      <c r="A8" s="341"/>
      <c r="B8" s="339"/>
      <c r="C8" s="339" t="s">
        <v>313</v>
      </c>
      <c r="D8" s="339"/>
      <c r="E8" s="339"/>
      <c r="F8" s="339"/>
      <c r="G8" s="339"/>
      <c r="H8" s="339"/>
      <c r="I8" s="339"/>
      <c r="J8" s="338"/>
      <c r="L8" s="404" t="s">
        <v>35</v>
      </c>
      <c r="M8" s="403" t="s">
        <v>312</v>
      </c>
      <c r="N8" s="365"/>
      <c r="O8" s="365"/>
    </row>
    <row r="9" spans="1:19" x14ac:dyDescent="0.2">
      <c r="A9" s="341"/>
      <c r="B9" s="339"/>
      <c r="C9" s="339"/>
      <c r="D9" s="339"/>
      <c r="E9" s="339"/>
      <c r="F9" s="339"/>
      <c r="G9" s="339"/>
      <c r="H9" s="339"/>
      <c r="I9" s="339"/>
      <c r="J9" s="338"/>
      <c r="L9" s="402"/>
      <c r="M9" s="401"/>
    </row>
    <row r="10" spans="1:19" x14ac:dyDescent="0.2">
      <c r="A10" s="341"/>
      <c r="B10" s="339"/>
      <c r="C10" s="392"/>
      <c r="D10" s="392"/>
      <c r="E10" s="400"/>
      <c r="F10" s="400"/>
      <c r="G10" s="399" t="s">
        <v>311</v>
      </c>
      <c r="H10" s="339"/>
      <c r="I10" s="339"/>
      <c r="J10" s="338"/>
      <c r="L10" s="394">
        <v>1</v>
      </c>
      <c r="M10" s="393">
        <f>G15/D15</f>
        <v>1.6363636363636362</v>
      </c>
      <c r="N10" s="398"/>
      <c r="O10" s="398"/>
    </row>
    <row r="11" spans="1:19" x14ac:dyDescent="0.2">
      <c r="A11" s="341"/>
      <c r="B11" s="339"/>
      <c r="C11" s="354"/>
      <c r="D11" s="354"/>
      <c r="E11" s="344" t="s">
        <v>311</v>
      </c>
      <c r="F11" s="344" t="s">
        <v>311</v>
      </c>
      <c r="G11" s="397" t="s">
        <v>310</v>
      </c>
      <c r="H11" s="339"/>
      <c r="I11" s="339"/>
      <c r="J11" s="338"/>
      <c r="L11" s="394">
        <v>2</v>
      </c>
      <c r="M11" s="393">
        <f>G16/D16</f>
        <v>1.2666666666666666</v>
      </c>
      <c r="N11" s="364"/>
      <c r="O11" s="364"/>
    </row>
    <row r="12" spans="1:19" x14ac:dyDescent="0.2">
      <c r="A12" s="341"/>
      <c r="B12" s="339"/>
      <c r="C12" s="354"/>
      <c r="D12" s="354"/>
      <c r="E12" s="344" t="s">
        <v>309</v>
      </c>
      <c r="F12" s="344" t="s">
        <v>309</v>
      </c>
      <c r="G12" s="397" t="s">
        <v>308</v>
      </c>
      <c r="H12" s="339"/>
      <c r="I12" s="339"/>
      <c r="J12" s="338"/>
      <c r="L12" s="394">
        <v>3</v>
      </c>
      <c r="M12" s="393">
        <f>G17/D17</f>
        <v>1.0999999999999999</v>
      </c>
      <c r="N12" s="364"/>
      <c r="O12" s="364"/>
    </row>
    <row r="13" spans="1:19" x14ac:dyDescent="0.2">
      <c r="A13" s="341"/>
      <c r="B13" s="339"/>
      <c r="C13" s="354"/>
      <c r="D13" s="354" t="s">
        <v>307</v>
      </c>
      <c r="E13" s="344" t="s">
        <v>306</v>
      </c>
      <c r="F13" s="344" t="s">
        <v>305</v>
      </c>
      <c r="G13" s="397" t="s">
        <v>304</v>
      </c>
      <c r="H13" s="339"/>
      <c r="I13" s="339"/>
      <c r="J13" s="338"/>
      <c r="L13" s="394">
        <v>4</v>
      </c>
      <c r="M13" s="393">
        <f>G18/D18</f>
        <v>0.80769230769230771</v>
      </c>
    </row>
    <row r="14" spans="1:19" x14ac:dyDescent="0.2">
      <c r="A14" s="341"/>
      <c r="B14" s="344"/>
      <c r="C14" s="350" t="s">
        <v>35</v>
      </c>
      <c r="D14" s="350" t="s">
        <v>303</v>
      </c>
      <c r="E14" s="396" t="s">
        <v>302</v>
      </c>
      <c r="F14" s="396" t="s">
        <v>301</v>
      </c>
      <c r="G14" s="395" t="s">
        <v>300</v>
      </c>
      <c r="H14" s="339"/>
      <c r="I14" s="339"/>
      <c r="J14" s="338"/>
      <c r="L14" s="394">
        <v>5</v>
      </c>
      <c r="M14" s="393">
        <f>G19/D19</f>
        <v>0.73333333333333339</v>
      </c>
      <c r="N14" s="363"/>
      <c r="O14" s="363"/>
    </row>
    <row r="15" spans="1:19" x14ac:dyDescent="0.2">
      <c r="A15" s="341"/>
      <c r="B15" s="344"/>
      <c r="C15" s="392">
        <v>1</v>
      </c>
      <c r="D15" s="391">
        <v>0.55000000000000004</v>
      </c>
      <c r="E15" s="390">
        <v>1</v>
      </c>
      <c r="F15" s="390">
        <v>0.25</v>
      </c>
      <c r="G15" s="389">
        <v>0.9</v>
      </c>
      <c r="H15" s="339"/>
      <c r="I15" s="339"/>
      <c r="J15" s="338"/>
    </row>
    <row r="16" spans="1:19" x14ac:dyDescent="0.2">
      <c r="A16" s="341"/>
      <c r="B16" s="344"/>
      <c r="C16" s="354">
        <v>2</v>
      </c>
      <c r="D16" s="388">
        <v>0.75</v>
      </c>
      <c r="E16" s="387">
        <v>1</v>
      </c>
      <c r="F16" s="387">
        <v>0.4</v>
      </c>
      <c r="G16" s="386">
        <v>0.95</v>
      </c>
      <c r="H16" s="339"/>
      <c r="I16" s="339"/>
      <c r="J16" s="338"/>
      <c r="L16" s="332" t="s">
        <v>299</v>
      </c>
      <c r="M16" s="332"/>
      <c r="N16" s="332"/>
      <c r="O16" s="332"/>
      <c r="P16" s="332"/>
      <c r="Q16" s="332"/>
      <c r="R16" s="332"/>
      <c r="S16" s="332"/>
    </row>
    <row r="17" spans="1:19" x14ac:dyDescent="0.2">
      <c r="A17" s="341"/>
      <c r="B17" s="344"/>
      <c r="C17" s="354">
        <v>3</v>
      </c>
      <c r="D17" s="388">
        <v>0.9</v>
      </c>
      <c r="E17" s="387">
        <v>1</v>
      </c>
      <c r="F17" s="387">
        <v>0.85</v>
      </c>
      <c r="G17" s="386">
        <v>0.99</v>
      </c>
      <c r="H17" s="339"/>
      <c r="I17" s="339"/>
      <c r="J17" s="338"/>
      <c r="L17" s="332"/>
      <c r="M17" s="332"/>
      <c r="N17" s="332"/>
      <c r="O17" s="332"/>
      <c r="P17" s="332"/>
      <c r="Q17" s="332"/>
      <c r="R17" s="332"/>
      <c r="S17" s="332"/>
    </row>
    <row r="18" spans="1:19" x14ac:dyDescent="0.2">
      <c r="A18" s="341"/>
      <c r="B18" s="344"/>
      <c r="C18" s="354">
        <v>4</v>
      </c>
      <c r="D18" s="388">
        <v>1.3</v>
      </c>
      <c r="E18" s="387">
        <v>1</v>
      </c>
      <c r="F18" s="387">
        <v>1.4</v>
      </c>
      <c r="G18" s="386">
        <v>1.05</v>
      </c>
      <c r="H18" s="339"/>
      <c r="I18" s="339"/>
      <c r="J18" s="338"/>
      <c r="L18" s="332"/>
      <c r="M18" s="332"/>
      <c r="N18" s="332"/>
      <c r="O18" s="332"/>
      <c r="P18" s="332"/>
      <c r="Q18" s="332"/>
      <c r="R18" s="332"/>
      <c r="S18" s="332"/>
    </row>
    <row r="19" spans="1:19" ht="17" thickBot="1" x14ac:dyDescent="0.25">
      <c r="A19" s="341"/>
      <c r="B19" s="344"/>
      <c r="C19" s="350">
        <v>5</v>
      </c>
      <c r="D19" s="385">
        <v>1.5</v>
      </c>
      <c r="E19" s="384">
        <v>1</v>
      </c>
      <c r="F19" s="384">
        <v>2.1</v>
      </c>
      <c r="G19" s="383">
        <v>1.1000000000000001</v>
      </c>
      <c r="H19" s="339"/>
      <c r="I19" s="339"/>
      <c r="J19" s="338"/>
    </row>
    <row r="20" spans="1:19" ht="17" thickBot="1" x14ac:dyDescent="0.25">
      <c r="A20" s="341"/>
      <c r="B20" s="344"/>
      <c r="C20" s="382" t="s">
        <v>298</v>
      </c>
      <c r="D20" s="381">
        <v>1</v>
      </c>
      <c r="E20" s="380">
        <v>1</v>
      </c>
      <c r="F20" s="380">
        <v>1</v>
      </c>
      <c r="G20" s="379">
        <v>1</v>
      </c>
      <c r="H20" s="339"/>
      <c r="I20" s="339"/>
      <c r="J20" s="338"/>
      <c r="L20" s="378" t="s">
        <v>297</v>
      </c>
      <c r="M20" s="377"/>
      <c r="N20" s="377"/>
      <c r="O20" s="377"/>
      <c r="P20" s="377"/>
      <c r="Q20" s="376"/>
    </row>
    <row r="21" spans="1:19" x14ac:dyDescent="0.2">
      <c r="A21" s="341"/>
      <c r="B21" s="344"/>
      <c r="C21" s="339"/>
      <c r="D21" s="339"/>
      <c r="E21" s="339"/>
      <c r="F21" s="339"/>
      <c r="G21" s="339"/>
      <c r="H21" s="339"/>
      <c r="I21" s="339"/>
      <c r="J21" s="338"/>
    </row>
    <row r="22" spans="1:19" x14ac:dyDescent="0.2">
      <c r="A22" s="341"/>
      <c r="B22" s="344"/>
      <c r="C22" s="361" t="s">
        <v>296</v>
      </c>
      <c r="D22" s="359"/>
      <c r="E22" s="375">
        <v>0.61499999999999999</v>
      </c>
      <c r="F22" s="374">
        <v>0.58499999999999996</v>
      </c>
      <c r="G22" s="373">
        <v>0.3931</v>
      </c>
      <c r="H22" s="339"/>
      <c r="I22" s="339"/>
      <c r="J22" s="338"/>
    </row>
    <row r="23" spans="1:19" x14ac:dyDescent="0.2">
      <c r="A23" s="341"/>
      <c r="B23" s="344"/>
      <c r="C23" s="339"/>
      <c r="D23" s="339"/>
      <c r="E23" s="339"/>
      <c r="F23" s="339"/>
      <c r="G23" s="339"/>
      <c r="H23" s="339"/>
      <c r="I23" s="339"/>
      <c r="J23" s="338"/>
      <c r="L23" s="346" t="s">
        <v>276</v>
      </c>
      <c r="M23" s="342"/>
      <c r="N23" s="342"/>
      <c r="O23" s="342"/>
    </row>
    <row r="24" spans="1:19" x14ac:dyDescent="0.2">
      <c r="A24" s="341" t="s">
        <v>0</v>
      </c>
      <c r="B24" s="345" t="s">
        <v>295</v>
      </c>
      <c r="C24" s="339" t="s">
        <v>294</v>
      </c>
      <c r="D24" s="339"/>
      <c r="E24" s="339"/>
      <c r="F24" s="339"/>
      <c r="G24" s="339"/>
      <c r="H24" s="339"/>
      <c r="I24" s="339"/>
      <c r="J24" s="338"/>
      <c r="M24" s="342"/>
      <c r="N24" s="342"/>
      <c r="O24" s="342"/>
    </row>
    <row r="25" spans="1:19" x14ac:dyDescent="0.2">
      <c r="A25" s="341"/>
      <c r="B25" s="344"/>
      <c r="C25" s="339" t="s">
        <v>293</v>
      </c>
      <c r="D25" s="339"/>
      <c r="E25" s="339"/>
      <c r="F25" s="339"/>
      <c r="G25" s="339"/>
      <c r="H25" s="339"/>
      <c r="I25" s="339"/>
      <c r="J25" s="338"/>
      <c r="L25" s="329" t="s">
        <v>292</v>
      </c>
      <c r="M25" s="342"/>
      <c r="N25" s="342"/>
      <c r="O25" s="342"/>
    </row>
    <row r="26" spans="1:19" x14ac:dyDescent="0.2">
      <c r="A26" s="341"/>
      <c r="B26" s="344"/>
      <c r="C26" s="339"/>
      <c r="D26" s="339"/>
      <c r="E26" s="339"/>
      <c r="F26" s="339"/>
      <c r="G26" s="339"/>
      <c r="H26" s="339"/>
      <c r="I26" s="339"/>
      <c r="J26" s="338"/>
      <c r="M26" s="342"/>
      <c r="N26" s="342"/>
      <c r="O26" s="342"/>
    </row>
    <row r="27" spans="1:19" x14ac:dyDescent="0.2">
      <c r="A27" s="341" t="s">
        <v>1</v>
      </c>
      <c r="B27" s="345" t="s">
        <v>256</v>
      </c>
      <c r="C27" s="339" t="s">
        <v>291</v>
      </c>
      <c r="D27" s="339"/>
      <c r="E27" s="339"/>
      <c r="F27" s="339"/>
      <c r="G27" s="339"/>
      <c r="H27" s="339"/>
      <c r="I27" s="339"/>
      <c r="J27" s="338"/>
      <c r="M27" s="342"/>
      <c r="N27" s="342"/>
      <c r="O27" s="342"/>
    </row>
    <row r="28" spans="1:19" ht="19" x14ac:dyDescent="0.25">
      <c r="A28" s="341"/>
      <c r="B28" s="344"/>
      <c r="C28" s="339" t="s">
        <v>290</v>
      </c>
      <c r="D28" s="339"/>
      <c r="E28" s="339"/>
      <c r="F28" s="339"/>
      <c r="G28" s="339"/>
      <c r="H28" s="339"/>
      <c r="I28" s="339"/>
      <c r="J28" s="338"/>
      <c r="L28" s="331" t="s">
        <v>3</v>
      </c>
    </row>
    <row r="29" spans="1:19" ht="17" thickBot="1" x14ac:dyDescent="0.25">
      <c r="A29" s="341"/>
      <c r="B29" s="344"/>
      <c r="C29" s="339"/>
      <c r="D29" s="339"/>
      <c r="E29" s="339"/>
      <c r="F29" s="339"/>
      <c r="G29" s="339"/>
      <c r="H29" s="339"/>
      <c r="I29" s="339"/>
      <c r="J29" s="338"/>
      <c r="L29" s="332" t="s">
        <v>289</v>
      </c>
      <c r="M29" s="332"/>
      <c r="N29" s="332"/>
      <c r="O29" s="332"/>
      <c r="P29" s="332"/>
      <c r="Q29" s="332"/>
      <c r="R29" s="332"/>
      <c r="S29" s="332"/>
    </row>
    <row r="30" spans="1:19" ht="17" thickBot="1" x14ac:dyDescent="0.25">
      <c r="A30" s="337" t="s">
        <v>102</v>
      </c>
      <c r="B30" s="335"/>
      <c r="C30" s="336"/>
      <c r="D30" s="335"/>
      <c r="E30" s="335"/>
      <c r="F30" s="335"/>
      <c r="G30" s="335"/>
      <c r="H30" s="335"/>
      <c r="I30" s="335"/>
      <c r="J30" s="334"/>
      <c r="L30" s="332"/>
      <c r="M30" s="332"/>
      <c r="N30" s="332"/>
      <c r="O30" s="332"/>
      <c r="P30" s="332"/>
      <c r="Q30" s="332"/>
      <c r="R30" s="332"/>
      <c r="S30" s="332"/>
    </row>
    <row r="31" spans="1:19" x14ac:dyDescent="0.2">
      <c r="L31" s="332"/>
      <c r="M31" s="332"/>
      <c r="N31" s="332"/>
      <c r="O31" s="332"/>
      <c r="P31" s="332"/>
      <c r="Q31" s="332"/>
      <c r="R31" s="332"/>
      <c r="S31" s="332"/>
    </row>
    <row r="33" spans="12:12" ht="19" x14ac:dyDescent="0.25">
      <c r="L33" s="331" t="s">
        <v>4</v>
      </c>
    </row>
    <row r="34" spans="12:12" x14ac:dyDescent="0.2">
      <c r="L34" s="329" t="s">
        <v>249</v>
      </c>
    </row>
  </sheetData>
  <mergeCells count="7">
    <mergeCell ref="L29:S31"/>
    <mergeCell ref="C22:D22"/>
    <mergeCell ref="L8:L9"/>
    <mergeCell ref="M8:M9"/>
    <mergeCell ref="L5:S6"/>
    <mergeCell ref="L16:S18"/>
    <mergeCell ref="L20:Q20"/>
  </mergeCell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BC048E-2A70-5C42-A476-4519967FE985}">
  <dimension ref="A1:T47"/>
  <sheetViews>
    <sheetView workbookViewId="0">
      <selection activeCell="B1" sqref="B1"/>
    </sheetView>
  </sheetViews>
  <sheetFormatPr baseColWidth="10" defaultColWidth="13.1640625" defaultRowHeight="16" outlineLevelCol="1" x14ac:dyDescent="0.2"/>
  <cols>
    <col min="1" max="1" width="4.33203125" style="330" customWidth="1"/>
    <col min="2" max="11" width="13.1640625" style="329"/>
    <col min="12" max="19" width="0" style="329" hidden="1" customWidth="1" outlineLevel="1"/>
    <col min="20" max="20" width="13.1640625" style="329" collapsed="1"/>
    <col min="21" max="16384" width="13.1640625" style="329"/>
  </cols>
  <sheetData>
    <row r="1" spans="1:19" x14ac:dyDescent="0.2">
      <c r="A1" s="372"/>
      <c r="B1" s="371" t="s">
        <v>288</v>
      </c>
      <c r="C1" s="370" t="s">
        <v>320</v>
      </c>
      <c r="D1" s="370" t="s">
        <v>286</v>
      </c>
      <c r="E1" s="370" t="s">
        <v>338</v>
      </c>
      <c r="F1" s="369"/>
      <c r="G1" s="369"/>
      <c r="H1" s="369"/>
      <c r="I1" s="369"/>
      <c r="J1" s="368"/>
      <c r="K1" s="346" t="s">
        <v>284</v>
      </c>
      <c r="L1" s="346"/>
    </row>
    <row r="2" spans="1:19" x14ac:dyDescent="0.2">
      <c r="A2" s="341"/>
      <c r="B2" s="367" t="s">
        <v>283</v>
      </c>
      <c r="C2" s="366">
        <v>1.5</v>
      </c>
      <c r="D2" s="339"/>
      <c r="E2" s="339"/>
      <c r="F2" s="339"/>
      <c r="G2" s="339"/>
      <c r="H2" s="339"/>
      <c r="I2" s="339"/>
      <c r="J2" s="338"/>
    </row>
    <row r="3" spans="1:19" x14ac:dyDescent="0.2">
      <c r="A3" s="341"/>
      <c r="B3" s="339"/>
      <c r="C3" s="339"/>
      <c r="D3" s="339"/>
      <c r="E3" s="339"/>
      <c r="F3" s="339"/>
      <c r="G3" s="339"/>
      <c r="H3" s="339"/>
      <c r="I3" s="339"/>
      <c r="J3" s="338"/>
      <c r="L3" s="346" t="s">
        <v>337</v>
      </c>
      <c r="M3" s="365"/>
      <c r="N3" s="365"/>
      <c r="O3" s="365"/>
    </row>
    <row r="4" spans="1:19" x14ac:dyDescent="0.2">
      <c r="A4" s="341"/>
      <c r="B4" s="339"/>
      <c r="C4" s="339" t="s">
        <v>336</v>
      </c>
      <c r="D4" s="339"/>
      <c r="E4" s="339"/>
      <c r="F4" s="339"/>
      <c r="G4" s="339"/>
      <c r="H4" s="339"/>
      <c r="I4" s="339"/>
      <c r="J4" s="338"/>
      <c r="M4" s="365"/>
      <c r="N4" s="365"/>
      <c r="O4" s="365"/>
    </row>
    <row r="5" spans="1:19" x14ac:dyDescent="0.2">
      <c r="A5" s="341"/>
      <c r="B5" s="339"/>
      <c r="C5" s="339" t="s">
        <v>335</v>
      </c>
      <c r="D5" s="339"/>
      <c r="E5" s="339"/>
      <c r="F5" s="339"/>
      <c r="G5" s="339"/>
      <c r="H5" s="339"/>
      <c r="I5" s="339"/>
      <c r="J5" s="338"/>
      <c r="L5" s="332" t="s">
        <v>334</v>
      </c>
      <c r="M5" s="332"/>
      <c r="N5" s="332"/>
      <c r="O5" s="332"/>
      <c r="P5" s="332"/>
      <c r="Q5" s="332"/>
      <c r="R5" s="332"/>
      <c r="S5" s="332"/>
    </row>
    <row r="6" spans="1:19" x14ac:dyDescent="0.2">
      <c r="A6" s="341"/>
      <c r="B6" s="339"/>
      <c r="C6" s="339"/>
      <c r="D6" s="339"/>
      <c r="E6" s="339"/>
      <c r="F6" s="339"/>
      <c r="G6" s="339"/>
      <c r="H6" s="339"/>
      <c r="I6" s="339"/>
      <c r="J6" s="338"/>
      <c r="L6" s="332"/>
      <c r="M6" s="332"/>
      <c r="N6" s="332"/>
      <c r="O6" s="332"/>
      <c r="P6" s="332"/>
      <c r="Q6" s="332"/>
      <c r="R6" s="332"/>
      <c r="S6" s="332"/>
    </row>
    <row r="7" spans="1:19" x14ac:dyDescent="0.2">
      <c r="A7" s="341"/>
      <c r="B7" s="339"/>
      <c r="C7" s="339" t="s">
        <v>333</v>
      </c>
      <c r="D7" s="339"/>
      <c r="E7" s="339"/>
      <c r="F7" s="339"/>
      <c r="G7" s="339"/>
      <c r="H7" s="339"/>
      <c r="I7" s="339"/>
      <c r="J7" s="338"/>
    </row>
    <row r="8" spans="1:19" x14ac:dyDescent="0.2">
      <c r="A8" s="341"/>
      <c r="B8" s="339"/>
      <c r="C8" s="339" t="s">
        <v>332</v>
      </c>
      <c r="D8" s="339"/>
      <c r="E8" s="339"/>
      <c r="F8" s="339"/>
      <c r="G8" s="339"/>
      <c r="H8" s="339"/>
      <c r="I8" s="339"/>
      <c r="J8" s="338"/>
      <c r="M8" s="398"/>
      <c r="N8" s="398"/>
      <c r="O8" s="398"/>
    </row>
    <row r="9" spans="1:19" x14ac:dyDescent="0.2">
      <c r="A9" s="341"/>
      <c r="B9" s="339"/>
      <c r="C9" s="339"/>
      <c r="D9" s="339"/>
      <c r="E9" s="339"/>
      <c r="F9" s="339"/>
      <c r="G9" s="339"/>
      <c r="H9" s="339"/>
      <c r="I9" s="339"/>
      <c r="J9" s="338"/>
      <c r="L9" s="346" t="s">
        <v>331</v>
      </c>
      <c r="M9" s="398"/>
      <c r="N9" s="398"/>
      <c r="O9" s="398"/>
    </row>
    <row r="10" spans="1:19" x14ac:dyDescent="0.2">
      <c r="A10" s="341"/>
      <c r="B10" s="339"/>
      <c r="C10" s="339" t="s">
        <v>330</v>
      </c>
      <c r="D10" s="339"/>
      <c r="E10" s="339"/>
      <c r="F10" s="339"/>
      <c r="G10" s="339"/>
      <c r="H10" s="339"/>
      <c r="I10" s="339"/>
      <c r="J10" s="338"/>
      <c r="M10" s="364"/>
      <c r="N10" s="364"/>
      <c r="O10" s="364"/>
    </row>
    <row r="11" spans="1:19" ht="15.75" customHeight="1" x14ac:dyDescent="0.2">
      <c r="A11" s="341"/>
      <c r="B11" s="339"/>
      <c r="C11" s="339" t="s">
        <v>329</v>
      </c>
      <c r="D11" s="339"/>
      <c r="E11" s="339"/>
      <c r="F11" s="339"/>
      <c r="G11" s="339"/>
      <c r="H11" s="339"/>
      <c r="I11" s="339"/>
      <c r="J11" s="338"/>
      <c r="L11" s="332" t="s">
        <v>328</v>
      </c>
      <c r="M11" s="332"/>
      <c r="N11" s="332"/>
      <c r="O11" s="332"/>
      <c r="P11" s="332"/>
      <c r="Q11" s="332"/>
      <c r="R11" s="332"/>
      <c r="S11" s="332"/>
    </row>
    <row r="12" spans="1:19" x14ac:dyDescent="0.2">
      <c r="A12" s="341"/>
      <c r="B12" s="339"/>
      <c r="C12" s="339" t="s">
        <v>327</v>
      </c>
      <c r="D12" s="339"/>
      <c r="E12" s="339"/>
      <c r="F12" s="339"/>
      <c r="G12" s="339"/>
      <c r="H12" s="339"/>
      <c r="I12" s="339"/>
      <c r="J12" s="338"/>
      <c r="L12" s="332"/>
      <c r="M12" s="332"/>
      <c r="N12" s="332"/>
      <c r="O12" s="332"/>
      <c r="P12" s="332"/>
      <c r="Q12" s="332"/>
      <c r="R12" s="332"/>
      <c r="S12" s="332"/>
    </row>
    <row r="13" spans="1:19" ht="17" thickBot="1" x14ac:dyDescent="0.25">
      <c r="A13" s="341"/>
      <c r="B13" s="339"/>
      <c r="C13" s="339"/>
      <c r="D13" s="339"/>
      <c r="E13" s="339"/>
      <c r="F13" s="339"/>
      <c r="G13" s="339"/>
      <c r="H13" s="339"/>
      <c r="I13" s="339"/>
      <c r="J13" s="338"/>
      <c r="L13" s="332"/>
      <c r="M13" s="332"/>
      <c r="N13" s="332"/>
      <c r="O13" s="332"/>
      <c r="P13" s="332"/>
      <c r="Q13" s="332"/>
      <c r="R13" s="332"/>
      <c r="S13" s="332"/>
    </row>
    <row r="14" spans="1:19" ht="17" thickBot="1" x14ac:dyDescent="0.25">
      <c r="A14" s="337" t="s">
        <v>102</v>
      </c>
      <c r="B14" s="335"/>
      <c r="C14" s="336"/>
      <c r="D14" s="335"/>
      <c r="E14" s="335"/>
      <c r="F14" s="335"/>
      <c r="G14" s="335"/>
      <c r="H14" s="335"/>
      <c r="I14" s="335"/>
      <c r="J14" s="334"/>
    </row>
    <row r="16" spans="1:19" x14ac:dyDescent="0.2">
      <c r="L16" s="346" t="s">
        <v>326</v>
      </c>
    </row>
    <row r="17" spans="12:19" x14ac:dyDescent="0.2">
      <c r="L17" s="346"/>
    </row>
    <row r="18" spans="12:19" ht="15.75" customHeight="1" x14ac:dyDescent="0.2">
      <c r="L18" s="332" t="s">
        <v>325</v>
      </c>
      <c r="M18" s="332"/>
      <c r="N18" s="332"/>
      <c r="O18" s="332"/>
      <c r="P18" s="332"/>
      <c r="Q18" s="332"/>
      <c r="R18" s="332"/>
      <c r="S18" s="332"/>
    </row>
    <row r="19" spans="12:19" ht="15.75" customHeight="1" x14ac:dyDescent="0.2">
      <c r="L19" s="332"/>
      <c r="M19" s="332"/>
      <c r="N19" s="332"/>
      <c r="O19" s="332"/>
      <c r="P19" s="332"/>
      <c r="Q19" s="332"/>
      <c r="R19" s="332"/>
      <c r="S19" s="332"/>
    </row>
    <row r="20" spans="12:19" x14ac:dyDescent="0.2">
      <c r="L20" s="332"/>
      <c r="M20" s="332"/>
      <c r="N20" s="332"/>
      <c r="O20" s="332"/>
      <c r="P20" s="332"/>
      <c r="Q20" s="332"/>
      <c r="R20" s="332"/>
      <c r="S20" s="332"/>
    </row>
    <row r="21" spans="12:19" x14ac:dyDescent="0.2">
      <c r="L21" s="405"/>
      <c r="M21" s="405"/>
      <c r="N21" s="405"/>
      <c r="O21" s="405"/>
      <c r="P21" s="405"/>
      <c r="Q21" s="405"/>
      <c r="R21" s="405"/>
      <c r="S21" s="405"/>
    </row>
    <row r="22" spans="12:19" ht="17" x14ac:dyDescent="0.2">
      <c r="L22" s="407" t="s">
        <v>324</v>
      </c>
      <c r="M22" s="405"/>
      <c r="N22" s="405"/>
      <c r="O22" s="405"/>
      <c r="P22" s="405"/>
      <c r="Q22" s="405"/>
      <c r="R22" s="405"/>
      <c r="S22" s="405"/>
    </row>
    <row r="23" spans="12:19" x14ac:dyDescent="0.2">
      <c r="L23" s="406"/>
      <c r="M23" s="406"/>
      <c r="N23" s="406"/>
      <c r="O23" s="406"/>
      <c r="P23" s="406"/>
      <c r="Q23" s="406"/>
      <c r="R23" s="406"/>
      <c r="S23" s="406"/>
    </row>
    <row r="24" spans="12:19" x14ac:dyDescent="0.2">
      <c r="L24" s="332" t="s">
        <v>323</v>
      </c>
      <c r="M24" s="332"/>
      <c r="N24" s="332"/>
      <c r="O24" s="332"/>
      <c r="P24" s="332"/>
      <c r="Q24" s="332"/>
      <c r="R24" s="332"/>
      <c r="S24" s="332"/>
    </row>
    <row r="25" spans="12:19" x14ac:dyDescent="0.2">
      <c r="L25" s="332"/>
      <c r="M25" s="332"/>
      <c r="N25" s="332"/>
      <c r="O25" s="332"/>
      <c r="P25" s="332"/>
      <c r="Q25" s="332"/>
      <c r="R25" s="332"/>
      <c r="S25" s="332"/>
    </row>
    <row r="26" spans="12:19" x14ac:dyDescent="0.2">
      <c r="L26" s="405"/>
      <c r="M26" s="405"/>
      <c r="N26" s="405"/>
      <c r="O26" s="405"/>
      <c r="P26" s="405"/>
      <c r="Q26" s="405"/>
      <c r="R26" s="405"/>
      <c r="S26" s="405"/>
    </row>
    <row r="28" spans="12:19" ht="19" x14ac:dyDescent="0.25">
      <c r="L28" s="331" t="s">
        <v>3</v>
      </c>
    </row>
    <row r="29" spans="12:19" x14ac:dyDescent="0.2">
      <c r="L29" s="332" t="s">
        <v>322</v>
      </c>
      <c r="M29" s="332"/>
      <c r="N29" s="332"/>
      <c r="O29" s="332"/>
      <c r="P29" s="332"/>
      <c r="Q29" s="332"/>
      <c r="R29" s="332"/>
      <c r="S29" s="332"/>
    </row>
    <row r="30" spans="12:19" x14ac:dyDescent="0.2">
      <c r="L30" s="332"/>
      <c r="M30" s="332"/>
      <c r="N30" s="332"/>
      <c r="O30" s="332"/>
      <c r="P30" s="332"/>
      <c r="Q30" s="332"/>
      <c r="R30" s="332"/>
      <c r="S30" s="332"/>
    </row>
    <row r="31" spans="12:19" x14ac:dyDescent="0.2">
      <c r="L31" s="332"/>
      <c r="M31" s="332"/>
      <c r="N31" s="332"/>
      <c r="O31" s="332"/>
      <c r="P31" s="332"/>
      <c r="Q31" s="332"/>
      <c r="R31" s="332"/>
      <c r="S31" s="332"/>
    </row>
    <row r="33" spans="12:15" ht="19" x14ac:dyDescent="0.25">
      <c r="L33" s="331" t="s">
        <v>4</v>
      </c>
    </row>
    <row r="34" spans="12:15" x14ac:dyDescent="0.2">
      <c r="L34" s="329" t="s">
        <v>321</v>
      </c>
    </row>
    <row r="42" spans="12:15" x14ac:dyDescent="0.2">
      <c r="M42" s="363"/>
      <c r="N42" s="363"/>
      <c r="O42" s="363"/>
    </row>
    <row r="47" spans="12:15" ht="15.75" customHeight="1" x14ac:dyDescent="0.2"/>
  </sheetData>
  <mergeCells count="5">
    <mergeCell ref="L5:S6"/>
    <mergeCell ref="L11:S13"/>
    <mergeCell ref="L18:S20"/>
    <mergeCell ref="L29:S31"/>
    <mergeCell ref="L24:S25"/>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46A07E-41CF-B140-B159-1219D8548B31}">
  <dimension ref="A1:T61"/>
  <sheetViews>
    <sheetView zoomScaleNormal="100" workbookViewId="0">
      <selection activeCell="B1" sqref="B1"/>
    </sheetView>
  </sheetViews>
  <sheetFormatPr baseColWidth="10" defaultColWidth="13.1640625" defaultRowHeight="16" outlineLevelCol="1" x14ac:dyDescent="0.2"/>
  <cols>
    <col min="1" max="1" width="4.33203125" style="330" customWidth="1"/>
    <col min="2" max="11" width="13.1640625" style="329" customWidth="1"/>
    <col min="12" max="19" width="13.1640625" style="329" hidden="1" customWidth="1" outlineLevel="1"/>
    <col min="20" max="20" width="13.1640625" style="329" customWidth="1" collapsed="1"/>
    <col min="21" max="16384" width="13.1640625" style="329"/>
  </cols>
  <sheetData>
    <row r="1" spans="1:19" x14ac:dyDescent="0.2">
      <c r="A1" s="372"/>
      <c r="B1" s="371" t="s">
        <v>288</v>
      </c>
      <c r="C1" s="370" t="s">
        <v>376</v>
      </c>
      <c r="D1" s="370" t="s">
        <v>286</v>
      </c>
      <c r="E1" s="370" t="s">
        <v>375</v>
      </c>
      <c r="F1" s="369"/>
      <c r="G1" s="369"/>
      <c r="H1" s="369"/>
      <c r="I1" s="369"/>
      <c r="J1" s="368"/>
      <c r="K1" s="346" t="s">
        <v>284</v>
      </c>
      <c r="L1" s="413"/>
      <c r="M1" s="408"/>
      <c r="N1" s="408"/>
      <c r="O1" s="408"/>
      <c r="P1" s="408"/>
      <c r="Q1" s="408"/>
    </row>
    <row r="2" spans="1:19" x14ac:dyDescent="0.2">
      <c r="A2" s="341"/>
      <c r="B2" s="367" t="s">
        <v>283</v>
      </c>
      <c r="C2" s="366">
        <v>2.5</v>
      </c>
      <c r="D2" s="339"/>
      <c r="E2" s="339"/>
      <c r="F2" s="339"/>
      <c r="G2" s="339"/>
      <c r="H2" s="339"/>
      <c r="I2" s="339"/>
      <c r="J2" s="338"/>
      <c r="L2" s="408"/>
      <c r="M2" s="408"/>
      <c r="N2" s="408"/>
      <c r="O2" s="408"/>
      <c r="P2" s="408"/>
      <c r="Q2" s="408"/>
    </row>
    <row r="3" spans="1:19" x14ac:dyDescent="0.2">
      <c r="A3" s="341"/>
      <c r="B3" s="339"/>
      <c r="C3" s="339"/>
      <c r="D3" s="339"/>
      <c r="E3" s="339"/>
      <c r="F3" s="339"/>
      <c r="G3" s="339"/>
      <c r="H3" s="339"/>
      <c r="I3" s="339"/>
      <c r="J3" s="338"/>
      <c r="L3" s="413" t="s">
        <v>282</v>
      </c>
      <c r="M3" s="410"/>
      <c r="N3" s="408"/>
      <c r="O3" s="408"/>
      <c r="P3" s="408"/>
      <c r="Q3" s="408"/>
    </row>
    <row r="4" spans="1:19" x14ac:dyDescent="0.2">
      <c r="A4" s="341"/>
      <c r="B4" s="339"/>
      <c r="C4" s="438" t="s">
        <v>374</v>
      </c>
      <c r="D4" s="339"/>
      <c r="E4" s="339"/>
      <c r="F4" s="339"/>
      <c r="G4" s="339"/>
      <c r="H4" s="339"/>
      <c r="I4" s="339"/>
      <c r="J4" s="338"/>
      <c r="L4" s="413"/>
      <c r="M4" s="410"/>
      <c r="N4" s="408"/>
      <c r="O4" s="408"/>
      <c r="P4" s="408"/>
      <c r="Q4" s="408"/>
    </row>
    <row r="5" spans="1:19" ht="15.75" customHeight="1" x14ac:dyDescent="0.2">
      <c r="A5" s="341"/>
      <c r="B5" s="339"/>
      <c r="C5" s="339" t="s">
        <v>373</v>
      </c>
      <c r="D5" s="339"/>
      <c r="E5" s="339"/>
      <c r="F5" s="339"/>
      <c r="G5" s="339"/>
      <c r="H5" s="339"/>
      <c r="I5" s="339"/>
      <c r="J5" s="338"/>
      <c r="L5" s="408" t="s">
        <v>372</v>
      </c>
      <c r="M5" s="408"/>
      <c r="N5" s="408"/>
      <c r="O5" s="408"/>
      <c r="P5" s="408"/>
      <c r="Q5" s="408"/>
      <c r="R5" s="408"/>
      <c r="S5" s="408"/>
    </row>
    <row r="6" spans="1:19" x14ac:dyDescent="0.2">
      <c r="A6" s="341"/>
      <c r="B6" s="339"/>
      <c r="C6" s="339"/>
      <c r="D6" s="339"/>
      <c r="E6" s="339"/>
      <c r="F6" s="339"/>
      <c r="G6" s="339"/>
      <c r="H6" s="339"/>
      <c r="I6" s="339"/>
      <c r="J6" s="338"/>
      <c r="L6" s="408"/>
      <c r="M6" s="408"/>
      <c r="N6" s="408"/>
      <c r="O6" s="408"/>
      <c r="P6" s="408"/>
      <c r="Q6" s="408"/>
    </row>
    <row r="7" spans="1:19" x14ac:dyDescent="0.2">
      <c r="A7" s="341"/>
      <c r="B7" s="339"/>
      <c r="C7" s="339" t="s">
        <v>371</v>
      </c>
      <c r="D7" s="339"/>
      <c r="E7" s="339"/>
      <c r="F7" s="339"/>
      <c r="G7" s="339"/>
      <c r="H7" s="339"/>
      <c r="I7" s="339"/>
      <c r="J7" s="338"/>
      <c r="L7" s="408"/>
      <c r="M7" s="435"/>
      <c r="N7" s="435" t="s">
        <v>352</v>
      </c>
      <c r="O7" s="435" t="s">
        <v>362</v>
      </c>
      <c r="P7" s="408"/>
      <c r="Q7" s="408"/>
    </row>
    <row r="8" spans="1:19" x14ac:dyDescent="0.2">
      <c r="A8" s="341"/>
      <c r="B8" s="339"/>
      <c r="C8" s="339"/>
      <c r="D8" s="339"/>
      <c r="E8" s="339"/>
      <c r="F8" s="339"/>
      <c r="G8" s="339"/>
      <c r="H8" s="339"/>
      <c r="I8" s="339"/>
      <c r="J8" s="338"/>
      <c r="L8" s="434" t="s">
        <v>10</v>
      </c>
      <c r="M8" s="433" t="s">
        <v>361</v>
      </c>
      <c r="N8" s="433" t="s">
        <v>360</v>
      </c>
      <c r="O8" s="433" t="s">
        <v>359</v>
      </c>
      <c r="P8" s="408"/>
      <c r="Q8" s="408"/>
    </row>
    <row r="9" spans="1:19" x14ac:dyDescent="0.2">
      <c r="A9" s="341"/>
      <c r="B9" s="339"/>
      <c r="C9" s="436" t="s">
        <v>370</v>
      </c>
      <c r="D9" s="339"/>
      <c r="E9" s="339"/>
      <c r="F9" s="339"/>
      <c r="G9" s="339"/>
      <c r="H9" s="339"/>
      <c r="I9" s="339"/>
      <c r="J9" s="338"/>
      <c r="L9" s="432" t="s">
        <v>356</v>
      </c>
      <c r="M9" s="437">
        <f>D19+G19</f>
        <v>5</v>
      </c>
      <c r="N9" s="437">
        <f>E19+H19</f>
        <v>23</v>
      </c>
      <c r="O9" s="437">
        <f>F19+I19</f>
        <v>2000</v>
      </c>
      <c r="P9" s="408"/>
      <c r="Q9" s="408"/>
    </row>
    <row r="10" spans="1:19" x14ac:dyDescent="0.2">
      <c r="A10" s="341"/>
      <c r="B10" s="339"/>
      <c r="C10" s="436" t="s">
        <v>369</v>
      </c>
      <c r="D10" s="339"/>
      <c r="E10" s="339"/>
      <c r="F10" s="339"/>
      <c r="G10" s="339"/>
      <c r="H10" s="339"/>
      <c r="I10" s="339"/>
      <c r="J10" s="338"/>
      <c r="L10" s="432" t="s">
        <v>358</v>
      </c>
      <c r="M10" s="437">
        <f>D20+G20</f>
        <v>8</v>
      </c>
      <c r="N10" s="437">
        <f>E20+H20</f>
        <v>45</v>
      </c>
      <c r="O10" s="437">
        <f>F20+I20</f>
        <v>4000</v>
      </c>
      <c r="P10" s="408"/>
      <c r="Q10" s="408"/>
    </row>
    <row r="11" spans="1:19" x14ac:dyDescent="0.2">
      <c r="A11" s="341"/>
      <c r="B11" s="339"/>
      <c r="C11" s="436" t="s">
        <v>368</v>
      </c>
      <c r="D11" s="339"/>
      <c r="E11" s="339"/>
      <c r="F11" s="339"/>
      <c r="G11" s="339"/>
      <c r="H11" s="339"/>
      <c r="I11" s="339"/>
      <c r="J11" s="338"/>
      <c r="L11" s="408"/>
      <c r="M11" s="408"/>
      <c r="N11" s="408"/>
      <c r="O11" s="408"/>
      <c r="P11" s="408"/>
      <c r="Q11" s="408"/>
    </row>
    <row r="12" spans="1:19" x14ac:dyDescent="0.2">
      <c r="A12" s="341"/>
      <c r="B12" s="339"/>
      <c r="C12" s="436" t="s">
        <v>367</v>
      </c>
      <c r="D12" s="339"/>
      <c r="E12" s="339"/>
      <c r="F12" s="339"/>
      <c r="G12" s="339"/>
      <c r="H12" s="339"/>
      <c r="I12" s="339"/>
      <c r="J12" s="338"/>
      <c r="L12" s="408" t="s">
        <v>366</v>
      </c>
      <c r="M12" s="410"/>
      <c r="N12" s="408"/>
      <c r="O12" s="408"/>
      <c r="P12" s="408"/>
      <c r="Q12" s="408"/>
    </row>
    <row r="13" spans="1:19" x14ac:dyDescent="0.2">
      <c r="A13" s="341"/>
      <c r="B13" s="339"/>
      <c r="C13" s="339"/>
      <c r="D13" s="339"/>
      <c r="E13" s="339"/>
      <c r="F13" s="339"/>
      <c r="G13" s="339"/>
      <c r="H13" s="339"/>
      <c r="I13" s="339"/>
      <c r="J13" s="338"/>
      <c r="L13" s="413"/>
      <c r="M13" s="410"/>
      <c r="N13" s="408"/>
      <c r="O13" s="408"/>
      <c r="P13" s="408"/>
      <c r="Q13" s="408"/>
    </row>
    <row r="14" spans="1:19" x14ac:dyDescent="0.2">
      <c r="A14" s="341"/>
      <c r="B14" s="339"/>
      <c r="C14" s="361" t="s">
        <v>365</v>
      </c>
      <c r="D14" s="360"/>
      <c r="E14" s="360"/>
      <c r="F14" s="360"/>
      <c r="G14" s="360"/>
      <c r="H14" s="360"/>
      <c r="I14" s="359"/>
      <c r="J14" s="338"/>
      <c r="L14" s="435"/>
      <c r="M14" s="435"/>
      <c r="N14" s="435" t="s">
        <v>352</v>
      </c>
      <c r="O14" s="408"/>
      <c r="P14" s="408"/>
      <c r="Q14" s="408"/>
    </row>
    <row r="15" spans="1:19" x14ac:dyDescent="0.2">
      <c r="A15" s="341"/>
      <c r="B15" s="344"/>
      <c r="C15" s="382"/>
      <c r="D15" s="361" t="s">
        <v>364</v>
      </c>
      <c r="E15" s="360"/>
      <c r="F15" s="359"/>
      <c r="G15" s="361" t="s">
        <v>363</v>
      </c>
      <c r="H15" s="360"/>
      <c r="I15" s="359"/>
      <c r="J15" s="338"/>
      <c r="L15" s="434" t="s">
        <v>10</v>
      </c>
      <c r="M15" s="433" t="s">
        <v>361</v>
      </c>
      <c r="N15" s="433" t="s">
        <v>360</v>
      </c>
      <c r="O15" s="408"/>
      <c r="P15" s="408"/>
      <c r="Q15" s="408"/>
    </row>
    <row r="16" spans="1:19" x14ac:dyDescent="0.2">
      <c r="A16" s="341"/>
      <c r="B16" s="344"/>
      <c r="C16" s="392"/>
      <c r="D16" s="421"/>
      <c r="E16" s="400" t="s">
        <v>352</v>
      </c>
      <c r="F16" s="399" t="s">
        <v>362</v>
      </c>
      <c r="G16" s="421"/>
      <c r="H16" s="400" t="s">
        <v>352</v>
      </c>
      <c r="I16" s="399" t="s">
        <v>362</v>
      </c>
      <c r="J16" s="338"/>
      <c r="L16" s="432" t="s">
        <v>356</v>
      </c>
      <c r="M16" s="431">
        <f>M9/O9</f>
        <v>2.5000000000000001E-3</v>
      </c>
      <c r="N16" s="431">
        <f>N9/O9</f>
        <v>1.15E-2</v>
      </c>
      <c r="O16" s="408"/>
      <c r="P16" s="408"/>
      <c r="Q16" s="408"/>
    </row>
    <row r="17" spans="1:17" x14ac:dyDescent="0.2">
      <c r="A17" s="341"/>
      <c r="B17" s="344"/>
      <c r="C17" s="419" t="s">
        <v>10</v>
      </c>
      <c r="D17" s="419" t="s">
        <v>361</v>
      </c>
      <c r="E17" s="396" t="s">
        <v>360</v>
      </c>
      <c r="F17" s="395" t="s">
        <v>359</v>
      </c>
      <c r="G17" s="419" t="s">
        <v>361</v>
      </c>
      <c r="H17" s="396" t="s">
        <v>360</v>
      </c>
      <c r="I17" s="395" t="s">
        <v>359</v>
      </c>
      <c r="J17" s="338"/>
      <c r="L17" s="432" t="s">
        <v>358</v>
      </c>
      <c r="M17" s="431">
        <f>M10/O10</f>
        <v>2E-3</v>
      </c>
      <c r="N17" s="431">
        <f>N10/O10</f>
        <v>1.125E-2</v>
      </c>
      <c r="O17" s="408"/>
      <c r="P17" s="408"/>
      <c r="Q17" s="408"/>
    </row>
    <row r="18" spans="1:17" x14ac:dyDescent="0.2">
      <c r="A18" s="341"/>
      <c r="B18" s="344"/>
      <c r="C18" s="392" t="s">
        <v>357</v>
      </c>
      <c r="D18" s="421">
        <v>2</v>
      </c>
      <c r="E18" s="400">
        <v>10</v>
      </c>
      <c r="F18" s="430">
        <v>1000</v>
      </c>
      <c r="G18" s="421">
        <v>1</v>
      </c>
      <c r="H18" s="400">
        <v>12</v>
      </c>
      <c r="I18" s="430">
        <v>1000</v>
      </c>
      <c r="J18" s="338"/>
      <c r="L18" s="408"/>
      <c r="M18" s="408"/>
      <c r="N18" s="408"/>
      <c r="O18" s="408"/>
      <c r="P18" s="408"/>
      <c r="Q18" s="408"/>
    </row>
    <row r="19" spans="1:17" x14ac:dyDescent="0.2">
      <c r="A19" s="341"/>
      <c r="B19" s="344"/>
      <c r="C19" s="350" t="s">
        <v>356</v>
      </c>
      <c r="D19" s="419">
        <v>3</v>
      </c>
      <c r="E19" s="396">
        <v>10</v>
      </c>
      <c r="F19" s="429">
        <v>1000</v>
      </c>
      <c r="G19" s="419">
        <v>2</v>
      </c>
      <c r="H19" s="396">
        <v>13</v>
      </c>
      <c r="I19" s="429">
        <v>1000</v>
      </c>
      <c r="J19" s="338"/>
      <c r="L19" s="408" t="s">
        <v>355</v>
      </c>
      <c r="M19" s="408"/>
      <c r="N19" s="408"/>
      <c r="O19" s="408"/>
      <c r="P19" s="408"/>
      <c r="Q19" s="408"/>
    </row>
    <row r="20" spans="1:17" x14ac:dyDescent="0.2">
      <c r="A20" s="341"/>
      <c r="B20" s="344"/>
      <c r="C20" s="382" t="s">
        <v>2</v>
      </c>
      <c r="D20" s="375">
        <v>5</v>
      </c>
      <c r="E20" s="374">
        <v>20</v>
      </c>
      <c r="F20" s="428">
        <v>2000</v>
      </c>
      <c r="G20" s="375">
        <v>3</v>
      </c>
      <c r="H20" s="374">
        <v>25</v>
      </c>
      <c r="I20" s="428">
        <v>2000</v>
      </c>
      <c r="J20" s="338"/>
      <c r="L20" s="408"/>
      <c r="M20" s="408"/>
      <c r="N20" s="408"/>
      <c r="O20" s="408"/>
      <c r="P20" s="408"/>
      <c r="Q20" s="408"/>
    </row>
    <row r="21" spans="1:17" x14ac:dyDescent="0.2">
      <c r="A21" s="341"/>
      <c r="B21" s="344"/>
      <c r="C21" s="339"/>
      <c r="D21" s="339"/>
      <c r="E21" s="339"/>
      <c r="F21" s="339"/>
      <c r="G21" s="339"/>
      <c r="H21" s="339"/>
      <c r="I21" s="339"/>
      <c r="J21" s="338"/>
      <c r="L21" s="408"/>
      <c r="M21" s="408"/>
      <c r="N21" s="408"/>
      <c r="O21" s="408"/>
      <c r="P21" s="408"/>
      <c r="Q21" s="408"/>
    </row>
    <row r="22" spans="1:17" x14ac:dyDescent="0.2">
      <c r="A22" s="341"/>
      <c r="B22" s="344"/>
      <c r="C22" s="427" t="s">
        <v>354</v>
      </c>
      <c r="D22" s="426"/>
      <c r="E22" s="339"/>
      <c r="F22" s="339"/>
      <c r="G22" s="339"/>
      <c r="H22" s="339"/>
      <c r="I22" s="339"/>
      <c r="J22" s="338"/>
      <c r="L22" s="408"/>
      <c r="M22" s="408"/>
      <c r="N22" s="408"/>
      <c r="O22" s="408"/>
      <c r="P22" s="408"/>
      <c r="Q22" s="408"/>
    </row>
    <row r="23" spans="1:17" ht="15.75" customHeight="1" x14ac:dyDescent="0.25">
      <c r="A23" s="341"/>
      <c r="B23" s="344"/>
      <c r="C23" s="425"/>
      <c r="D23" s="424"/>
      <c r="E23" s="339"/>
      <c r="F23" s="339"/>
      <c r="G23" s="339"/>
      <c r="H23" s="339"/>
      <c r="I23" s="339"/>
      <c r="J23" s="338"/>
      <c r="L23" s="408" t="s">
        <v>353</v>
      </c>
      <c r="M23" s="408"/>
      <c r="N23" s="408"/>
      <c r="O23" s="408"/>
      <c r="P23" s="408"/>
      <c r="Q23" s="408"/>
    </row>
    <row r="24" spans="1:17" x14ac:dyDescent="0.2">
      <c r="A24" s="341"/>
      <c r="B24" s="344"/>
      <c r="C24" s="423"/>
      <c r="D24" s="422"/>
      <c r="E24" s="339"/>
      <c r="F24" s="339"/>
      <c r="G24" s="339"/>
      <c r="H24" s="339"/>
      <c r="I24" s="339"/>
      <c r="J24" s="338"/>
      <c r="L24" s="408"/>
      <c r="M24" s="417"/>
      <c r="N24" s="417"/>
      <c r="O24" s="417"/>
      <c r="P24" s="417"/>
      <c r="Q24" s="417"/>
    </row>
    <row r="25" spans="1:17" ht="18" x14ac:dyDescent="0.25">
      <c r="A25" s="341"/>
      <c r="B25" s="344"/>
      <c r="C25" s="421"/>
      <c r="D25" s="392" t="s">
        <v>352</v>
      </c>
      <c r="E25" s="339"/>
      <c r="F25" s="339"/>
      <c r="G25" s="339"/>
      <c r="H25" s="339"/>
      <c r="I25" s="339"/>
      <c r="J25" s="338"/>
      <c r="L25" s="420" t="s">
        <v>351</v>
      </c>
      <c r="M25" s="420" t="s">
        <v>350</v>
      </c>
      <c r="N25" s="408"/>
      <c r="O25" s="417"/>
      <c r="P25" s="417"/>
      <c r="Q25" s="417"/>
    </row>
    <row r="26" spans="1:17" x14ac:dyDescent="0.2">
      <c r="A26" s="341"/>
      <c r="B26" s="344"/>
      <c r="C26" s="419" t="s">
        <v>55</v>
      </c>
      <c r="D26" s="350" t="s">
        <v>2</v>
      </c>
      <c r="E26" s="339"/>
      <c r="F26" s="339"/>
      <c r="G26" s="339"/>
      <c r="H26" s="339"/>
      <c r="I26" s="339"/>
      <c r="J26" s="338"/>
      <c r="L26" s="418">
        <f>C27</f>
        <v>0.2</v>
      </c>
      <c r="M26" s="418">
        <f>D27</f>
        <v>0.3</v>
      </c>
      <c r="N26" s="408"/>
      <c r="O26" s="417"/>
      <c r="P26" s="417"/>
      <c r="Q26" s="417"/>
    </row>
    <row r="27" spans="1:17" ht="17" thickBot="1" x14ac:dyDescent="0.25">
      <c r="A27" s="341"/>
      <c r="B27" s="344"/>
      <c r="C27" s="375">
        <v>0.2</v>
      </c>
      <c r="D27" s="382">
        <v>0.3</v>
      </c>
      <c r="E27" s="339"/>
      <c r="F27" s="339"/>
      <c r="G27" s="339"/>
      <c r="H27" s="339"/>
      <c r="I27" s="339"/>
      <c r="J27" s="338"/>
      <c r="L27" s="413"/>
      <c r="M27" s="410"/>
      <c r="N27" s="408"/>
      <c r="O27" s="408"/>
      <c r="P27" s="408"/>
      <c r="Q27" s="408"/>
    </row>
    <row r="28" spans="1:17" ht="19" thickBot="1" x14ac:dyDescent="0.3">
      <c r="A28" s="341"/>
      <c r="B28" s="344"/>
      <c r="C28" s="339"/>
      <c r="D28" s="339"/>
      <c r="E28" s="339"/>
      <c r="F28" s="339"/>
      <c r="G28" s="339"/>
      <c r="H28" s="339"/>
      <c r="I28" s="339"/>
      <c r="J28" s="338"/>
      <c r="L28" s="416" t="s">
        <v>349</v>
      </c>
      <c r="M28" s="415" cm="1">
        <f t="array" ref="M28">N17+SUM(L26:M26*(M16:N16-M17:N17))</f>
        <v>1.1424999999999999E-2</v>
      </c>
      <c r="N28" s="408"/>
      <c r="O28" s="408"/>
      <c r="P28" s="408"/>
      <c r="Q28" s="408"/>
    </row>
    <row r="29" spans="1:17" x14ac:dyDescent="0.2">
      <c r="A29" s="341" t="s">
        <v>0</v>
      </c>
      <c r="B29" s="345" t="s">
        <v>346</v>
      </c>
      <c r="C29" s="339" t="s">
        <v>348</v>
      </c>
      <c r="D29" s="339"/>
      <c r="E29" s="339"/>
      <c r="F29" s="339"/>
      <c r="G29" s="339"/>
      <c r="H29" s="339"/>
      <c r="I29" s="339"/>
      <c r="J29" s="338"/>
      <c r="L29" s="413"/>
      <c r="M29" s="410"/>
      <c r="N29" s="408"/>
      <c r="O29" s="408"/>
      <c r="P29" s="408"/>
      <c r="Q29" s="408"/>
    </row>
    <row r="30" spans="1:17" x14ac:dyDescent="0.2">
      <c r="A30" s="341"/>
      <c r="B30" s="344"/>
      <c r="C30" s="339" t="s">
        <v>347</v>
      </c>
      <c r="D30" s="339"/>
      <c r="E30" s="339"/>
      <c r="F30" s="339"/>
      <c r="G30" s="339"/>
      <c r="H30" s="339"/>
      <c r="I30" s="339"/>
      <c r="J30" s="338"/>
      <c r="L30" s="408"/>
      <c r="M30" s="410"/>
      <c r="N30" s="408"/>
      <c r="O30" s="408"/>
      <c r="P30" s="408"/>
      <c r="Q30" s="408"/>
    </row>
    <row r="31" spans="1:17" x14ac:dyDescent="0.2">
      <c r="A31" s="341"/>
      <c r="B31" s="344"/>
      <c r="C31" s="339"/>
      <c r="D31" s="339"/>
      <c r="E31" s="339"/>
      <c r="F31" s="339"/>
      <c r="G31" s="339"/>
      <c r="H31" s="339"/>
      <c r="I31" s="339"/>
      <c r="J31" s="338"/>
      <c r="L31" s="413" t="s">
        <v>276</v>
      </c>
      <c r="M31" s="408"/>
      <c r="N31" s="408"/>
      <c r="O31" s="408"/>
      <c r="P31" s="408"/>
      <c r="Q31" s="408"/>
    </row>
    <row r="32" spans="1:17" x14ac:dyDescent="0.2">
      <c r="A32" s="341" t="s">
        <v>1</v>
      </c>
      <c r="B32" s="345" t="s">
        <v>346</v>
      </c>
      <c r="C32" s="339" t="s">
        <v>345</v>
      </c>
      <c r="D32" s="339"/>
      <c r="E32" s="339"/>
      <c r="F32" s="339"/>
      <c r="G32" s="339"/>
      <c r="H32" s="339"/>
      <c r="I32" s="339"/>
      <c r="J32" s="338"/>
      <c r="L32" s="408"/>
      <c r="M32" s="408"/>
      <c r="N32" s="408"/>
      <c r="O32" s="408"/>
      <c r="P32" s="408"/>
      <c r="Q32" s="408"/>
    </row>
    <row r="33" spans="1:19" ht="15.75" customHeight="1" x14ac:dyDescent="0.2">
      <c r="A33" s="341"/>
      <c r="B33" s="339"/>
      <c r="C33" s="339"/>
      <c r="D33" s="339"/>
      <c r="E33" s="339"/>
      <c r="F33" s="339"/>
      <c r="G33" s="339"/>
      <c r="H33" s="339"/>
      <c r="I33" s="339"/>
      <c r="J33" s="338"/>
      <c r="L33" s="411" t="s">
        <v>344</v>
      </c>
      <c r="M33" s="411"/>
      <c r="N33" s="411"/>
      <c r="O33" s="411"/>
      <c r="P33" s="411"/>
      <c r="Q33" s="411"/>
      <c r="R33" s="411"/>
      <c r="S33" s="411"/>
    </row>
    <row r="34" spans="1:19" x14ac:dyDescent="0.2">
      <c r="A34" s="341" t="s">
        <v>200</v>
      </c>
      <c r="B34" s="339" t="s">
        <v>256</v>
      </c>
      <c r="C34" s="340" t="s">
        <v>343</v>
      </c>
      <c r="D34" s="339"/>
      <c r="E34" s="339"/>
      <c r="F34" s="339"/>
      <c r="G34" s="339"/>
      <c r="H34" s="339"/>
      <c r="I34" s="339"/>
      <c r="J34" s="338"/>
      <c r="L34" s="411"/>
      <c r="M34" s="411"/>
      <c r="N34" s="411"/>
      <c r="O34" s="411"/>
      <c r="P34" s="411"/>
      <c r="Q34" s="411"/>
      <c r="R34" s="411"/>
      <c r="S34" s="411"/>
    </row>
    <row r="35" spans="1:19" x14ac:dyDescent="0.2">
      <c r="A35" s="341"/>
      <c r="B35" s="339"/>
      <c r="C35" s="340" t="s">
        <v>342</v>
      </c>
      <c r="D35" s="339"/>
      <c r="E35" s="339"/>
      <c r="F35" s="339"/>
      <c r="G35" s="339"/>
      <c r="H35" s="339"/>
      <c r="I35" s="339"/>
      <c r="J35" s="338"/>
      <c r="L35" s="411"/>
      <c r="M35" s="411"/>
      <c r="N35" s="411"/>
      <c r="O35" s="411"/>
      <c r="P35" s="411"/>
      <c r="Q35" s="411"/>
      <c r="R35" s="411"/>
      <c r="S35" s="411"/>
    </row>
    <row r="36" spans="1:19" ht="17" thickBot="1" x14ac:dyDescent="0.25">
      <c r="A36" s="341"/>
      <c r="B36" s="339"/>
      <c r="C36" s="339"/>
      <c r="D36" s="339"/>
      <c r="E36" s="339"/>
      <c r="F36" s="339"/>
      <c r="G36" s="339"/>
      <c r="H36" s="339"/>
      <c r="I36" s="339"/>
      <c r="J36" s="338"/>
      <c r="L36" s="411"/>
      <c r="M36" s="411"/>
      <c r="N36" s="411"/>
      <c r="O36" s="411"/>
      <c r="P36" s="411"/>
      <c r="Q36" s="411"/>
      <c r="R36" s="411"/>
      <c r="S36" s="411"/>
    </row>
    <row r="37" spans="1:19" ht="17" thickBot="1" x14ac:dyDescent="0.25">
      <c r="A37" s="337" t="s">
        <v>102</v>
      </c>
      <c r="B37" s="335"/>
      <c r="C37" s="336"/>
      <c r="D37" s="335"/>
      <c r="E37" s="335"/>
      <c r="F37" s="335"/>
      <c r="G37" s="335"/>
      <c r="H37" s="335"/>
      <c r="I37" s="335"/>
      <c r="J37" s="334"/>
      <c r="L37" s="411"/>
      <c r="M37" s="411"/>
      <c r="N37" s="411"/>
      <c r="O37" s="411"/>
      <c r="P37" s="411"/>
      <c r="Q37" s="411"/>
      <c r="R37" s="411"/>
      <c r="S37" s="411"/>
    </row>
    <row r="38" spans="1:19" x14ac:dyDescent="0.2">
      <c r="L38" s="411"/>
      <c r="M38" s="411"/>
      <c r="N38" s="411"/>
      <c r="O38" s="411"/>
      <c r="P38" s="411"/>
      <c r="Q38" s="411"/>
      <c r="R38" s="411"/>
      <c r="S38" s="411"/>
    </row>
    <row r="39" spans="1:19" x14ac:dyDescent="0.2">
      <c r="L39" s="411"/>
      <c r="M39" s="411"/>
      <c r="N39" s="411"/>
      <c r="O39" s="411"/>
      <c r="P39" s="411"/>
      <c r="Q39" s="411"/>
      <c r="R39" s="411"/>
      <c r="S39" s="411"/>
    </row>
    <row r="40" spans="1:19" x14ac:dyDescent="0.2">
      <c r="L40" s="414"/>
      <c r="M40" s="414"/>
      <c r="N40" s="414"/>
      <c r="O40" s="414"/>
      <c r="P40" s="414"/>
      <c r="Q40" s="414"/>
      <c r="R40" s="414"/>
      <c r="S40" s="414"/>
    </row>
    <row r="41" spans="1:19" x14ac:dyDescent="0.2">
      <c r="L41" s="408"/>
      <c r="M41" s="408"/>
      <c r="N41" s="408"/>
      <c r="O41" s="408"/>
      <c r="P41" s="408"/>
      <c r="Q41" s="408"/>
    </row>
    <row r="42" spans="1:19" x14ac:dyDescent="0.2">
      <c r="L42" s="413" t="s">
        <v>267</v>
      </c>
      <c r="M42" s="408"/>
      <c r="N42" s="408"/>
      <c r="O42" s="408"/>
      <c r="P42" s="408"/>
      <c r="Q42" s="408"/>
    </row>
    <row r="43" spans="1:19" ht="15.75" customHeight="1" x14ac:dyDescent="0.2">
      <c r="L43" s="408"/>
      <c r="M43" s="412"/>
      <c r="N43" s="408"/>
      <c r="O43" s="408"/>
      <c r="P43" s="408"/>
      <c r="Q43" s="408"/>
    </row>
    <row r="44" spans="1:19" x14ac:dyDescent="0.2">
      <c r="L44" s="411" t="s">
        <v>341</v>
      </c>
      <c r="M44" s="411"/>
      <c r="N44" s="411"/>
      <c r="O44" s="411"/>
      <c r="P44" s="411"/>
      <c r="Q44" s="411"/>
      <c r="R44" s="411"/>
      <c r="S44" s="411"/>
    </row>
    <row r="45" spans="1:19" x14ac:dyDescent="0.2">
      <c r="L45" s="411"/>
      <c r="M45" s="411"/>
      <c r="N45" s="411"/>
      <c r="O45" s="411"/>
      <c r="P45" s="411"/>
      <c r="Q45" s="411"/>
      <c r="R45" s="411"/>
      <c r="S45" s="411"/>
    </row>
    <row r="46" spans="1:19" x14ac:dyDescent="0.2">
      <c r="L46" s="408"/>
      <c r="M46" s="408"/>
      <c r="N46" s="410"/>
      <c r="O46" s="410"/>
      <c r="P46" s="408"/>
      <c r="Q46" s="408"/>
    </row>
    <row r="47" spans="1:19" x14ac:dyDescent="0.2">
      <c r="L47" s="408"/>
      <c r="M47" s="408"/>
      <c r="N47" s="408"/>
      <c r="O47" s="408"/>
      <c r="P47" s="408"/>
      <c r="Q47" s="408"/>
    </row>
    <row r="48" spans="1:19" ht="15.75" customHeight="1" x14ac:dyDescent="0.25">
      <c r="L48" s="331" t="s">
        <v>3</v>
      </c>
      <c r="M48" s="408"/>
      <c r="N48" s="408"/>
      <c r="O48" s="408"/>
      <c r="P48" s="408"/>
      <c r="Q48" s="408"/>
    </row>
    <row r="49" spans="12:19" x14ac:dyDescent="0.2">
      <c r="L49" s="409" t="s">
        <v>340</v>
      </c>
      <c r="M49" s="409"/>
      <c r="N49" s="409"/>
      <c r="O49" s="409"/>
      <c r="P49" s="409"/>
      <c r="Q49" s="409"/>
      <c r="R49" s="409"/>
      <c r="S49" s="409"/>
    </row>
    <row r="50" spans="12:19" x14ac:dyDescent="0.2">
      <c r="L50" s="409"/>
      <c r="M50" s="409"/>
      <c r="N50" s="409"/>
      <c r="O50" s="409"/>
      <c r="P50" s="409"/>
      <c r="Q50" s="409"/>
      <c r="R50" s="409"/>
      <c r="S50" s="409"/>
    </row>
    <row r="51" spans="12:19" x14ac:dyDescent="0.2">
      <c r="L51" s="408"/>
      <c r="M51" s="408"/>
      <c r="N51" s="408"/>
      <c r="O51" s="408"/>
      <c r="P51" s="408"/>
      <c r="Q51" s="408"/>
    </row>
    <row r="52" spans="12:19" ht="19" x14ac:dyDescent="0.25">
      <c r="L52" s="331" t="s">
        <v>4</v>
      </c>
      <c r="M52" s="408"/>
      <c r="N52" s="408"/>
      <c r="O52" s="408"/>
      <c r="P52" s="408"/>
      <c r="Q52" s="408"/>
    </row>
    <row r="53" spans="12:19" x14ac:dyDescent="0.2">
      <c r="L53" s="408" t="s">
        <v>339</v>
      </c>
      <c r="M53" s="408"/>
      <c r="N53" s="408"/>
      <c r="O53" s="408"/>
      <c r="P53" s="408"/>
      <c r="Q53" s="408"/>
    </row>
    <row r="54" spans="12:19" x14ac:dyDescent="0.2">
      <c r="L54" s="408" t="s">
        <v>249</v>
      </c>
      <c r="M54" s="408"/>
      <c r="N54" s="408"/>
      <c r="O54" s="408"/>
      <c r="P54" s="408"/>
      <c r="Q54" s="408"/>
    </row>
    <row r="55" spans="12:19" x14ac:dyDescent="0.2">
      <c r="L55" s="408"/>
      <c r="M55" s="408"/>
      <c r="N55" s="408"/>
      <c r="O55" s="408"/>
      <c r="P55" s="408"/>
      <c r="Q55" s="408"/>
    </row>
    <row r="56" spans="12:19" x14ac:dyDescent="0.2">
      <c r="L56" s="408"/>
      <c r="M56" s="408"/>
      <c r="N56" s="408"/>
      <c r="O56" s="408"/>
      <c r="P56" s="408"/>
      <c r="Q56" s="408"/>
    </row>
    <row r="57" spans="12:19" x14ac:dyDescent="0.2">
      <c r="L57" s="408"/>
      <c r="M57" s="408"/>
      <c r="N57" s="408"/>
      <c r="O57" s="408"/>
      <c r="P57" s="408"/>
      <c r="Q57" s="408"/>
    </row>
    <row r="58" spans="12:19" x14ac:dyDescent="0.2">
      <c r="L58" s="408"/>
      <c r="M58" s="408"/>
      <c r="N58" s="408"/>
      <c r="O58" s="408"/>
      <c r="P58" s="408"/>
      <c r="Q58" s="408"/>
    </row>
    <row r="59" spans="12:19" x14ac:dyDescent="0.2">
      <c r="L59" s="408"/>
      <c r="M59" s="408"/>
      <c r="N59" s="408"/>
      <c r="O59" s="408"/>
      <c r="P59" s="408"/>
      <c r="Q59" s="408"/>
    </row>
    <row r="60" spans="12:19" x14ac:dyDescent="0.2">
      <c r="L60" s="408"/>
      <c r="M60" s="408"/>
      <c r="N60" s="408"/>
      <c r="O60" s="408"/>
      <c r="P60" s="408"/>
      <c r="Q60" s="408"/>
    </row>
    <row r="61" spans="12:19" x14ac:dyDescent="0.2">
      <c r="L61" s="408"/>
      <c r="M61" s="408"/>
      <c r="N61" s="408"/>
      <c r="O61" s="408"/>
      <c r="P61" s="408"/>
      <c r="Q61" s="408"/>
    </row>
  </sheetData>
  <mergeCells count="7">
    <mergeCell ref="L33:S39"/>
    <mergeCell ref="L44:S45"/>
    <mergeCell ref="L49:S50"/>
    <mergeCell ref="C14:I14"/>
    <mergeCell ref="D15:F15"/>
    <mergeCell ref="G15:I15"/>
    <mergeCell ref="C22:D24"/>
  </mergeCells>
  <pageMargins left="0.7" right="0.7" top="0.75" bottom="0.75" header="0.3" footer="0.3"/>
  <pageSetup paperSize="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27E491-EC9E-DC4A-9A53-A0DE68B40473}">
  <dimension ref="A1:T38"/>
  <sheetViews>
    <sheetView zoomScaleNormal="100" workbookViewId="0">
      <selection activeCell="B1" sqref="B1"/>
    </sheetView>
  </sheetViews>
  <sheetFormatPr baseColWidth="10" defaultColWidth="11.6640625" defaultRowHeight="16" outlineLevelCol="1" x14ac:dyDescent="0.2"/>
  <cols>
    <col min="1" max="1" width="4.33203125" style="330" customWidth="1"/>
    <col min="2" max="11" width="13.1640625" style="329" customWidth="1"/>
    <col min="12" max="19" width="13.1640625" style="329" hidden="1" customWidth="1" outlineLevel="1"/>
    <col min="20" max="20" width="13.1640625" style="329" customWidth="1" collapsed="1"/>
    <col min="21" max="26" width="13.1640625" style="329" customWidth="1"/>
    <col min="27" max="16384" width="11.6640625" style="329"/>
  </cols>
  <sheetData>
    <row r="1" spans="1:14" x14ac:dyDescent="0.2">
      <c r="A1" s="372"/>
      <c r="B1" s="371" t="s">
        <v>288</v>
      </c>
      <c r="C1" s="370" t="s">
        <v>414</v>
      </c>
      <c r="D1" s="370" t="s">
        <v>286</v>
      </c>
      <c r="E1" s="370" t="s">
        <v>319</v>
      </c>
      <c r="F1" s="369"/>
      <c r="G1" s="369"/>
      <c r="H1" s="369"/>
      <c r="I1" s="369"/>
      <c r="J1" s="368"/>
      <c r="K1" s="346" t="s">
        <v>284</v>
      </c>
      <c r="L1" s="346"/>
    </row>
    <row r="2" spans="1:14" x14ac:dyDescent="0.2">
      <c r="A2" s="341"/>
      <c r="B2" s="367" t="s">
        <v>283</v>
      </c>
      <c r="C2" s="366">
        <v>2.25</v>
      </c>
      <c r="D2" s="339"/>
      <c r="E2" s="339"/>
      <c r="F2" s="339"/>
      <c r="G2" s="339"/>
      <c r="H2" s="339"/>
      <c r="I2" s="339"/>
      <c r="J2" s="338"/>
    </row>
    <row r="3" spans="1:14" x14ac:dyDescent="0.2">
      <c r="A3" s="341"/>
      <c r="B3" s="339"/>
      <c r="C3" s="339"/>
      <c r="D3" s="339"/>
      <c r="E3" s="339"/>
      <c r="F3" s="339"/>
      <c r="G3" s="339"/>
      <c r="H3" s="339"/>
      <c r="I3" s="339"/>
      <c r="J3" s="338"/>
      <c r="L3" s="346" t="s">
        <v>282</v>
      </c>
      <c r="M3" s="365"/>
    </row>
    <row r="4" spans="1:14" x14ac:dyDescent="0.2">
      <c r="A4" s="341"/>
      <c r="B4" s="339"/>
      <c r="C4" s="339" t="s">
        <v>413</v>
      </c>
      <c r="D4" s="339"/>
      <c r="E4" s="339"/>
      <c r="F4" s="339"/>
      <c r="G4" s="339"/>
      <c r="H4" s="339"/>
      <c r="I4" s="339"/>
      <c r="J4" s="338"/>
      <c r="L4" s="346"/>
      <c r="M4" s="365"/>
    </row>
    <row r="5" spans="1:14" x14ac:dyDescent="0.2">
      <c r="A5" s="341"/>
      <c r="B5" s="339"/>
      <c r="C5" s="339" t="s">
        <v>412</v>
      </c>
      <c r="D5" s="339"/>
      <c r="E5" s="339"/>
      <c r="F5" s="339"/>
      <c r="G5" s="339"/>
      <c r="H5" s="339"/>
      <c r="I5" s="339"/>
      <c r="J5" s="338"/>
      <c r="L5" s="450" t="s">
        <v>411</v>
      </c>
      <c r="M5" s="365"/>
    </row>
    <row r="6" spans="1:14" x14ac:dyDescent="0.2">
      <c r="A6" s="341"/>
      <c r="B6" s="339"/>
      <c r="C6" s="339"/>
      <c r="D6" s="339"/>
      <c r="E6" s="339"/>
      <c r="F6" s="339"/>
      <c r="G6" s="339"/>
      <c r="H6" s="339"/>
      <c r="I6" s="339"/>
      <c r="J6" s="338"/>
      <c r="M6" s="365"/>
    </row>
    <row r="7" spans="1:14" x14ac:dyDescent="0.2">
      <c r="A7" s="341"/>
      <c r="B7" s="339"/>
      <c r="C7" s="339" t="s">
        <v>410</v>
      </c>
      <c r="D7" s="339"/>
      <c r="E7" s="339"/>
      <c r="F7" s="339"/>
      <c r="G7" s="339"/>
      <c r="H7" s="339"/>
      <c r="I7" s="339"/>
      <c r="J7" s="338"/>
      <c r="M7" s="365"/>
    </row>
    <row r="8" spans="1:14" ht="17" thickBot="1" x14ac:dyDescent="0.25">
      <c r="A8" s="341"/>
      <c r="B8" s="339"/>
      <c r="C8" s="339" t="s">
        <v>409</v>
      </c>
      <c r="D8" s="339"/>
      <c r="E8" s="339"/>
      <c r="F8" s="339"/>
      <c r="G8" s="339"/>
      <c r="H8" s="339"/>
      <c r="I8" s="339"/>
      <c r="J8" s="338"/>
      <c r="M8" s="365"/>
    </row>
    <row r="9" spans="1:14" ht="17" thickBot="1" x14ac:dyDescent="0.25">
      <c r="A9" s="341"/>
      <c r="B9" s="339"/>
      <c r="C9" s="339" t="s">
        <v>408</v>
      </c>
      <c r="D9" s="339"/>
      <c r="E9" s="339"/>
      <c r="F9" s="339"/>
      <c r="G9" s="339"/>
      <c r="H9" s="339"/>
      <c r="I9" s="339"/>
      <c r="J9" s="338"/>
      <c r="L9" s="449" t="s">
        <v>407</v>
      </c>
      <c r="M9" s="448"/>
      <c r="N9" s="447">
        <f>E25+D25*(F25-E25)+D24*(F24-E24)+D23*(F23-E23)</f>
        <v>0.93199999999999994</v>
      </c>
    </row>
    <row r="10" spans="1:14" x14ac:dyDescent="0.2">
      <c r="A10" s="341"/>
      <c r="B10" s="339"/>
      <c r="C10" s="339" t="s">
        <v>406</v>
      </c>
      <c r="D10" s="339"/>
      <c r="E10" s="339"/>
      <c r="F10" s="339"/>
      <c r="G10" s="339"/>
      <c r="H10" s="339"/>
      <c r="I10" s="339"/>
      <c r="J10" s="338"/>
      <c r="M10" s="398"/>
      <c r="N10" s="394"/>
    </row>
    <row r="11" spans="1:14" x14ac:dyDescent="0.2">
      <c r="A11" s="341"/>
      <c r="B11" s="339"/>
      <c r="C11" s="339"/>
      <c r="D11" s="339"/>
      <c r="E11" s="339"/>
      <c r="F11" s="339"/>
      <c r="G11" s="339"/>
      <c r="H11" s="339"/>
      <c r="I11" s="339"/>
      <c r="J11" s="338"/>
      <c r="L11" s="450" t="s">
        <v>405</v>
      </c>
      <c r="M11" s="364"/>
      <c r="N11" s="394"/>
    </row>
    <row r="12" spans="1:14" ht="17" thickBot="1" x14ac:dyDescent="0.25">
      <c r="A12" s="341"/>
      <c r="B12" s="339"/>
      <c r="C12" s="339" t="s">
        <v>404</v>
      </c>
      <c r="D12" s="339"/>
      <c r="E12" s="339"/>
      <c r="F12" s="339"/>
      <c r="G12" s="339"/>
      <c r="H12" s="339"/>
      <c r="I12" s="339"/>
      <c r="J12" s="338"/>
      <c r="N12" s="394"/>
    </row>
    <row r="13" spans="1:14" ht="17" thickBot="1" x14ac:dyDescent="0.25">
      <c r="A13" s="341"/>
      <c r="B13" s="339"/>
      <c r="C13" s="339" t="s">
        <v>403</v>
      </c>
      <c r="D13" s="339"/>
      <c r="E13" s="339"/>
      <c r="F13" s="339"/>
      <c r="G13" s="339"/>
      <c r="H13" s="339"/>
      <c r="I13" s="339"/>
      <c r="J13" s="338"/>
      <c r="L13" s="449" t="s">
        <v>402</v>
      </c>
      <c r="M13" s="448"/>
      <c r="N13" s="447">
        <f>C27*F25+(1-C27)*E25</f>
        <v>0.71799999999999997</v>
      </c>
    </row>
    <row r="14" spans="1:14" x14ac:dyDescent="0.2">
      <c r="A14" s="341"/>
      <c r="B14" s="339"/>
      <c r="C14" s="339" t="s">
        <v>401</v>
      </c>
      <c r="D14" s="339"/>
      <c r="E14" s="339"/>
      <c r="F14" s="339"/>
      <c r="G14" s="339"/>
      <c r="H14" s="339"/>
      <c r="I14" s="339"/>
      <c r="J14" s="338"/>
      <c r="L14" s="346"/>
      <c r="M14" s="363"/>
    </row>
    <row r="15" spans="1:14" x14ac:dyDescent="0.2">
      <c r="A15" s="341"/>
      <c r="B15" s="344"/>
      <c r="C15" s="339"/>
      <c r="D15" s="339"/>
      <c r="E15" s="339"/>
      <c r="F15" s="339"/>
      <c r="G15" s="339"/>
      <c r="H15" s="339"/>
      <c r="I15" s="339"/>
      <c r="J15" s="338"/>
    </row>
    <row r="16" spans="1:14" x14ac:dyDescent="0.2">
      <c r="A16" s="341" t="s">
        <v>0</v>
      </c>
      <c r="B16" s="345" t="s">
        <v>400</v>
      </c>
      <c r="C16" s="339" t="s">
        <v>399</v>
      </c>
      <c r="D16" s="339"/>
      <c r="E16" s="339"/>
      <c r="F16" s="339"/>
      <c r="G16" s="339"/>
      <c r="H16" s="339"/>
      <c r="I16" s="339"/>
      <c r="J16" s="338"/>
      <c r="L16" s="346" t="s">
        <v>276</v>
      </c>
    </row>
    <row r="17" spans="1:19" x14ac:dyDescent="0.2">
      <c r="A17" s="341"/>
      <c r="B17" s="344"/>
      <c r="C17" s="339" t="s">
        <v>398</v>
      </c>
      <c r="D17" s="339"/>
      <c r="E17" s="339"/>
      <c r="F17" s="339"/>
      <c r="G17" s="339"/>
      <c r="H17" s="339"/>
      <c r="I17" s="339"/>
      <c r="J17" s="338"/>
    </row>
    <row r="18" spans="1:19" x14ac:dyDescent="0.2">
      <c r="A18" s="341"/>
      <c r="B18" s="344"/>
      <c r="C18" s="339"/>
      <c r="D18" s="339"/>
      <c r="E18" s="339"/>
      <c r="F18" s="339"/>
      <c r="G18" s="339"/>
      <c r="H18" s="339"/>
      <c r="I18" s="339"/>
      <c r="J18" s="338"/>
      <c r="L18" s="332" t="s">
        <v>397</v>
      </c>
      <c r="M18" s="332"/>
      <c r="N18" s="332"/>
      <c r="O18" s="332"/>
      <c r="P18" s="332"/>
      <c r="Q18" s="332"/>
      <c r="R18" s="332"/>
      <c r="S18" s="332"/>
    </row>
    <row r="19" spans="1:19" x14ac:dyDescent="0.2">
      <c r="A19" s="341"/>
      <c r="B19" s="344"/>
      <c r="C19" s="392"/>
      <c r="D19" s="400"/>
      <c r="E19" s="400" t="s">
        <v>396</v>
      </c>
      <c r="F19" s="399" t="s">
        <v>395</v>
      </c>
      <c r="G19" s="339"/>
      <c r="H19" s="339"/>
      <c r="I19" s="339"/>
      <c r="J19" s="338"/>
      <c r="L19" s="332"/>
      <c r="M19" s="332"/>
      <c r="N19" s="332"/>
      <c r="O19" s="332"/>
      <c r="P19" s="332"/>
      <c r="Q19" s="332"/>
      <c r="R19" s="332"/>
      <c r="S19" s="332"/>
    </row>
    <row r="20" spans="1:19" x14ac:dyDescent="0.2">
      <c r="A20" s="341"/>
      <c r="B20" s="344"/>
      <c r="C20" s="354"/>
      <c r="D20" s="344"/>
      <c r="E20" s="344" t="s">
        <v>394</v>
      </c>
      <c r="F20" s="397" t="s">
        <v>298</v>
      </c>
      <c r="G20" s="339"/>
      <c r="H20" s="339"/>
      <c r="I20" s="339"/>
      <c r="J20" s="338"/>
      <c r="L20" s="332"/>
      <c r="M20" s="332"/>
      <c r="N20" s="332"/>
      <c r="O20" s="332"/>
      <c r="P20" s="332"/>
      <c r="Q20" s="332"/>
      <c r="R20" s="332"/>
      <c r="S20" s="332"/>
    </row>
    <row r="21" spans="1:19" x14ac:dyDescent="0.2">
      <c r="A21" s="341"/>
      <c r="B21" s="344"/>
      <c r="C21" s="350" t="s">
        <v>393</v>
      </c>
      <c r="D21" s="396" t="s">
        <v>392</v>
      </c>
      <c r="E21" s="396" t="s">
        <v>391</v>
      </c>
      <c r="F21" s="395" t="s">
        <v>391</v>
      </c>
      <c r="G21" s="339"/>
      <c r="H21" s="339"/>
      <c r="I21" s="339"/>
      <c r="J21" s="338"/>
    </row>
    <row r="22" spans="1:19" x14ac:dyDescent="0.2">
      <c r="A22" s="341"/>
      <c r="B22" s="344"/>
      <c r="C22" s="446" t="s">
        <v>390</v>
      </c>
      <c r="D22" s="445" t="s">
        <v>389</v>
      </c>
      <c r="E22" s="445"/>
      <c r="F22" s="444"/>
      <c r="G22" s="339"/>
      <c r="H22" s="339"/>
      <c r="I22" s="339"/>
      <c r="J22" s="338"/>
    </row>
    <row r="23" spans="1:19" ht="19" x14ac:dyDescent="0.25">
      <c r="A23" s="341"/>
      <c r="B23" s="344"/>
      <c r="C23" s="354" t="s">
        <v>388</v>
      </c>
      <c r="D23" s="344" t="s">
        <v>387</v>
      </c>
      <c r="E23" s="344">
        <v>5.3</v>
      </c>
      <c r="F23" s="397">
        <v>7.1</v>
      </c>
      <c r="G23" s="339"/>
      <c r="H23" s="339"/>
      <c r="I23" s="339"/>
      <c r="J23" s="338"/>
      <c r="L23" s="439" t="s">
        <v>3</v>
      </c>
      <c r="Q23" s="408"/>
    </row>
    <row r="24" spans="1:19" ht="15.75" customHeight="1" x14ac:dyDescent="0.2">
      <c r="A24" s="341"/>
      <c r="B24" s="344"/>
      <c r="C24" s="443" t="s">
        <v>386</v>
      </c>
      <c r="D24" s="442" t="s">
        <v>385</v>
      </c>
      <c r="E24" s="442">
        <v>1.4</v>
      </c>
      <c r="F24" s="441">
        <v>2.4</v>
      </c>
      <c r="G24" s="339"/>
      <c r="H24" s="339"/>
      <c r="I24" s="339"/>
      <c r="J24" s="338"/>
      <c r="L24" s="409" t="s">
        <v>384</v>
      </c>
      <c r="M24" s="409"/>
      <c r="N24" s="409"/>
      <c r="O24" s="409"/>
      <c r="P24" s="409"/>
      <c r="Q24" s="409"/>
      <c r="R24" s="409"/>
      <c r="S24" s="409"/>
    </row>
    <row r="25" spans="1:19" x14ac:dyDescent="0.2">
      <c r="A25" s="341"/>
      <c r="B25" s="344"/>
      <c r="C25" s="350" t="s">
        <v>383</v>
      </c>
      <c r="D25" s="396" t="s">
        <v>382</v>
      </c>
      <c r="E25" s="396">
        <v>0.73</v>
      </c>
      <c r="F25" s="395">
        <v>0.69</v>
      </c>
      <c r="G25" s="339"/>
      <c r="H25" s="339"/>
      <c r="I25" s="339"/>
      <c r="J25" s="338"/>
      <c r="L25" s="409"/>
      <c r="M25" s="409"/>
      <c r="N25" s="409"/>
      <c r="O25" s="409"/>
      <c r="P25" s="409"/>
      <c r="Q25" s="409"/>
      <c r="R25" s="409"/>
      <c r="S25" s="409"/>
    </row>
    <row r="26" spans="1:19" x14ac:dyDescent="0.2">
      <c r="A26" s="341"/>
      <c r="B26" s="344"/>
      <c r="C26" s="339"/>
      <c r="D26" s="339"/>
      <c r="E26" s="339"/>
      <c r="F26" s="339"/>
      <c r="G26" s="339"/>
      <c r="H26" s="339"/>
      <c r="I26" s="339"/>
      <c r="J26" s="338"/>
      <c r="L26" s="409"/>
      <c r="M26" s="409"/>
      <c r="N26" s="409"/>
      <c r="O26" s="409"/>
      <c r="P26" s="409"/>
      <c r="Q26" s="409"/>
      <c r="R26" s="409"/>
      <c r="S26" s="409"/>
    </row>
    <row r="27" spans="1:19" x14ac:dyDescent="0.2">
      <c r="A27" s="341"/>
      <c r="B27" s="344"/>
      <c r="C27" s="381">
        <v>0.3</v>
      </c>
      <c r="D27" s="440" t="s">
        <v>381</v>
      </c>
      <c r="E27" s="440"/>
      <c r="F27" s="440"/>
      <c r="G27" s="339"/>
      <c r="H27" s="339"/>
      <c r="I27" s="339"/>
      <c r="J27" s="338"/>
      <c r="M27" s="408"/>
      <c r="N27" s="408"/>
      <c r="O27" s="408"/>
      <c r="P27" s="408"/>
      <c r="Q27" s="408"/>
    </row>
    <row r="28" spans="1:19" ht="19" x14ac:dyDescent="0.25">
      <c r="A28" s="341"/>
      <c r="B28" s="344"/>
      <c r="C28" s="339"/>
      <c r="D28" s="339"/>
      <c r="E28" s="339"/>
      <c r="F28" s="339"/>
      <c r="G28" s="339"/>
      <c r="H28" s="339"/>
      <c r="I28" s="339"/>
      <c r="J28" s="338"/>
      <c r="L28" s="439" t="s">
        <v>4</v>
      </c>
      <c r="M28" s="408"/>
      <c r="N28" s="408"/>
      <c r="O28" s="408"/>
      <c r="P28" s="408"/>
      <c r="Q28" s="408"/>
    </row>
    <row r="29" spans="1:19" x14ac:dyDescent="0.2">
      <c r="A29" s="341"/>
      <c r="B29" s="344"/>
      <c r="C29" s="339" t="s">
        <v>380</v>
      </c>
      <c r="D29" s="339"/>
      <c r="E29" s="339"/>
      <c r="F29" s="339"/>
      <c r="G29" s="339"/>
      <c r="H29" s="339"/>
      <c r="I29" s="339"/>
      <c r="J29" s="338"/>
      <c r="L29" s="329" t="s">
        <v>321</v>
      </c>
    </row>
    <row r="30" spans="1:19" x14ac:dyDescent="0.2">
      <c r="A30" s="341"/>
      <c r="B30" s="344"/>
      <c r="C30" s="339" t="s">
        <v>379</v>
      </c>
      <c r="D30" s="339"/>
      <c r="E30" s="339"/>
      <c r="F30" s="339"/>
      <c r="G30" s="339"/>
      <c r="H30" s="339"/>
      <c r="I30" s="339"/>
      <c r="J30" s="338"/>
    </row>
    <row r="31" spans="1:19" x14ac:dyDescent="0.2">
      <c r="A31" s="341"/>
      <c r="B31" s="344"/>
      <c r="C31" s="339"/>
      <c r="D31" s="339"/>
      <c r="E31" s="339"/>
      <c r="F31" s="339"/>
      <c r="G31" s="339"/>
      <c r="H31" s="339"/>
      <c r="I31" s="339"/>
      <c r="J31" s="338"/>
    </row>
    <row r="32" spans="1:19" x14ac:dyDescent="0.2">
      <c r="A32" s="341" t="s">
        <v>1</v>
      </c>
      <c r="B32" s="345" t="s">
        <v>295</v>
      </c>
      <c r="C32" s="339" t="s">
        <v>378</v>
      </c>
      <c r="D32" s="339"/>
      <c r="E32" s="339"/>
      <c r="F32" s="339"/>
      <c r="G32" s="339"/>
      <c r="H32" s="339"/>
      <c r="I32" s="339"/>
      <c r="J32" s="338"/>
    </row>
    <row r="33" spans="1:13" x14ac:dyDescent="0.2">
      <c r="A33" s="341"/>
      <c r="B33" s="344"/>
      <c r="C33" s="339" t="s">
        <v>377</v>
      </c>
      <c r="D33" s="339"/>
      <c r="E33" s="339"/>
      <c r="F33" s="339"/>
      <c r="G33" s="339"/>
      <c r="H33" s="339"/>
      <c r="I33" s="339"/>
      <c r="J33" s="338"/>
    </row>
    <row r="34" spans="1:13" ht="17" thickBot="1" x14ac:dyDescent="0.25">
      <c r="A34" s="341"/>
      <c r="B34" s="344"/>
      <c r="C34" s="339"/>
      <c r="D34" s="339"/>
      <c r="E34" s="339"/>
      <c r="F34" s="339"/>
      <c r="G34" s="339"/>
      <c r="H34" s="339"/>
      <c r="I34" s="339"/>
      <c r="J34" s="338"/>
    </row>
    <row r="35" spans="1:13" ht="17" thickBot="1" x14ac:dyDescent="0.25">
      <c r="A35" s="337" t="s">
        <v>102</v>
      </c>
      <c r="B35" s="335"/>
      <c r="C35" s="336"/>
      <c r="D35" s="335"/>
      <c r="E35" s="335"/>
      <c r="F35" s="335"/>
      <c r="G35" s="335"/>
      <c r="H35" s="335"/>
      <c r="I35" s="335"/>
      <c r="J35" s="334"/>
    </row>
    <row r="38" spans="1:13" x14ac:dyDescent="0.2">
      <c r="L38" s="346"/>
      <c r="M38" s="363"/>
    </row>
  </sheetData>
  <mergeCells count="3">
    <mergeCell ref="D27:F27"/>
    <mergeCell ref="L18:S20"/>
    <mergeCell ref="L24:S26"/>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27433A-AE0F-6746-A779-B1C897728916}">
  <dimension ref="A1:V80"/>
  <sheetViews>
    <sheetView zoomScaleNormal="100" workbookViewId="0">
      <selection activeCell="B1" sqref="B1"/>
    </sheetView>
  </sheetViews>
  <sheetFormatPr baseColWidth="10" defaultColWidth="10.83203125" defaultRowHeight="16" outlineLevelCol="1" x14ac:dyDescent="0.2"/>
  <cols>
    <col min="1" max="1" width="4.6640625" customWidth="1"/>
    <col min="2" max="2" width="10.83203125" customWidth="1"/>
    <col min="3" max="3" width="15" bestFit="1" customWidth="1"/>
    <col min="4" max="10" width="10.83203125" customWidth="1"/>
    <col min="11" max="11" width="10.83203125" bestFit="1" customWidth="1"/>
    <col min="12" max="13" width="10.83203125" hidden="1" customWidth="1" outlineLevel="1"/>
    <col min="14" max="14" width="12" hidden="1" customWidth="1" outlineLevel="1"/>
    <col min="15" max="20" width="10.83203125" hidden="1" customWidth="1" outlineLevel="1"/>
    <col min="21" max="21" width="10.83203125" customWidth="1" collapsed="1"/>
  </cols>
  <sheetData>
    <row r="1" spans="1:22" ht="19" x14ac:dyDescent="0.25">
      <c r="A1" s="12"/>
      <c r="B1" s="142" t="s">
        <v>146</v>
      </c>
      <c r="C1" s="13"/>
      <c r="D1" s="13"/>
      <c r="E1" s="13"/>
      <c r="F1" s="14"/>
      <c r="G1" s="14"/>
      <c r="H1" s="14"/>
      <c r="I1" s="14"/>
      <c r="J1" s="15"/>
      <c r="K1" s="1" t="s">
        <v>103</v>
      </c>
      <c r="L1" s="1"/>
    </row>
    <row r="2" spans="1:22" ht="19" x14ac:dyDescent="0.25">
      <c r="A2" s="16"/>
      <c r="B2" s="17"/>
      <c r="C2" s="14"/>
      <c r="D2" s="14"/>
      <c r="E2" s="14"/>
      <c r="F2" s="14"/>
      <c r="G2" s="14"/>
      <c r="H2" s="14"/>
      <c r="I2" s="14"/>
      <c r="J2" s="15"/>
      <c r="M2" s="301" t="s">
        <v>18</v>
      </c>
      <c r="N2" s="301"/>
      <c r="O2" s="301"/>
      <c r="P2" s="301"/>
      <c r="Q2" s="301"/>
      <c r="R2" s="301"/>
      <c r="S2" s="301"/>
      <c r="T2" s="301"/>
      <c r="V2" s="9"/>
    </row>
    <row r="3" spans="1:22" x14ac:dyDescent="0.2">
      <c r="A3" s="16"/>
      <c r="B3" s="14" t="s">
        <v>9</v>
      </c>
      <c r="C3" s="14"/>
      <c r="D3" s="14"/>
      <c r="E3" s="14"/>
      <c r="F3" s="14"/>
      <c r="G3" s="14"/>
      <c r="H3" s="14"/>
      <c r="I3" s="14"/>
      <c r="J3" s="15"/>
      <c r="M3" s="301"/>
      <c r="N3" s="301"/>
      <c r="O3" s="301"/>
      <c r="P3" s="301"/>
      <c r="Q3" s="301"/>
      <c r="R3" s="301"/>
      <c r="S3" s="301"/>
      <c r="T3" s="301"/>
      <c r="V3" s="9"/>
    </row>
    <row r="4" spans="1:22" x14ac:dyDescent="0.2">
      <c r="A4" s="16"/>
      <c r="B4" s="14"/>
      <c r="C4" s="14"/>
      <c r="D4" s="14"/>
      <c r="E4" s="14"/>
      <c r="F4" s="14"/>
      <c r="G4" s="14"/>
      <c r="H4" s="14"/>
      <c r="I4" s="14"/>
      <c r="J4" s="15"/>
    </row>
    <row r="5" spans="1:22" x14ac:dyDescent="0.2">
      <c r="A5" s="16"/>
      <c r="B5" s="14"/>
      <c r="C5" s="289" t="s">
        <v>86</v>
      </c>
      <c r="D5" s="290"/>
      <c r="E5" s="290"/>
      <c r="F5" s="290"/>
      <c r="G5" s="290"/>
      <c r="H5" s="291"/>
      <c r="I5" s="14"/>
      <c r="J5" s="15"/>
    </row>
    <row r="6" spans="1:22" ht="18" x14ac:dyDescent="0.25">
      <c r="A6" s="16"/>
      <c r="B6" s="14"/>
      <c r="C6" s="153"/>
      <c r="D6" s="292" t="s">
        <v>19</v>
      </c>
      <c r="E6" s="293"/>
      <c r="F6" s="293"/>
      <c r="G6" s="293"/>
      <c r="H6" s="294"/>
      <c r="I6" s="14"/>
      <c r="J6" s="15"/>
      <c r="N6" s="18" t="s">
        <v>10</v>
      </c>
      <c r="O6" s="19" t="s">
        <v>105</v>
      </c>
      <c r="P6" s="20" t="s">
        <v>106</v>
      </c>
      <c r="Q6" s="19" t="s">
        <v>107</v>
      </c>
      <c r="R6" s="21" t="s">
        <v>108</v>
      </c>
    </row>
    <row r="7" spans="1:22" x14ac:dyDescent="0.2">
      <c r="A7" s="16"/>
      <c r="B7" s="14"/>
      <c r="C7" s="150" t="s">
        <v>10</v>
      </c>
      <c r="D7" s="148" t="s">
        <v>11</v>
      </c>
      <c r="E7" s="151" t="s">
        <v>12</v>
      </c>
      <c r="F7" s="148" t="s">
        <v>14</v>
      </c>
      <c r="G7" s="151" t="s">
        <v>15</v>
      </c>
      <c r="H7" s="149" t="s">
        <v>13</v>
      </c>
      <c r="I7" s="14"/>
      <c r="J7" s="15"/>
      <c r="N7" s="22">
        <v>1</v>
      </c>
      <c r="O7" s="23">
        <f t="shared" ref="O7:R12" si="0">(D8+D17)/($H8+$H17)</f>
        <v>1.0256410256410256E-2</v>
      </c>
      <c r="P7" s="23">
        <f t="shared" si="0"/>
        <v>2.3076923076923078E-2</v>
      </c>
      <c r="Q7" s="23">
        <f t="shared" si="0"/>
        <v>7.6923076923076927E-2</v>
      </c>
      <c r="R7" s="24">
        <f t="shared" si="0"/>
        <v>0.39743589743589741</v>
      </c>
    </row>
    <row r="8" spans="1:22" x14ac:dyDescent="0.2">
      <c r="A8" s="16"/>
      <c r="B8" s="14"/>
      <c r="C8" s="150">
        <v>1</v>
      </c>
      <c r="D8" s="28">
        <v>5</v>
      </c>
      <c r="E8" s="28">
        <v>12</v>
      </c>
      <c r="F8" s="28">
        <v>40</v>
      </c>
      <c r="G8" s="29">
        <v>225</v>
      </c>
      <c r="H8" s="25">
        <v>600</v>
      </c>
      <c r="I8" s="14"/>
      <c r="J8" s="15"/>
      <c r="N8" s="18">
        <v>2</v>
      </c>
      <c r="O8" s="23">
        <f t="shared" si="0"/>
        <v>7.1428571428571426E-3</v>
      </c>
      <c r="P8" s="23">
        <f t="shared" si="0"/>
        <v>0.02</v>
      </c>
      <c r="Q8" s="23">
        <f t="shared" si="0"/>
        <v>6.6428571428571434E-2</v>
      </c>
      <c r="R8" s="27">
        <f t="shared" si="0"/>
        <v>0.37857142857142856</v>
      </c>
    </row>
    <row r="9" spans="1:22" x14ac:dyDescent="0.2">
      <c r="A9" s="16"/>
      <c r="B9" s="14"/>
      <c r="C9" s="28">
        <v>2</v>
      </c>
      <c r="D9" s="28">
        <v>6</v>
      </c>
      <c r="E9" s="29">
        <v>15</v>
      </c>
      <c r="F9" s="28">
        <v>45</v>
      </c>
      <c r="G9" s="29">
        <v>250</v>
      </c>
      <c r="H9" s="152">
        <v>680</v>
      </c>
      <c r="I9" s="300"/>
      <c r="J9" s="15"/>
      <c r="N9" s="18">
        <v>3</v>
      </c>
      <c r="O9" s="23">
        <f>(D10+D19)/($H10+$H19)</f>
        <v>1.1920529801324504E-2</v>
      </c>
      <c r="P9" s="23">
        <f t="shared" si="0"/>
        <v>2.5165562913907286E-2</v>
      </c>
      <c r="Q9" s="23">
        <f t="shared" si="0"/>
        <v>7.8145695364238404E-2</v>
      </c>
      <c r="R9" s="27">
        <f t="shared" si="0"/>
        <v>0.34105960264900664</v>
      </c>
    </row>
    <row r="10" spans="1:22" x14ac:dyDescent="0.2">
      <c r="A10" s="16"/>
      <c r="B10" s="14"/>
      <c r="C10" s="28">
        <v>3</v>
      </c>
      <c r="D10" s="28">
        <v>11</v>
      </c>
      <c r="E10" s="29">
        <v>18</v>
      </c>
      <c r="F10" s="28">
        <v>56</v>
      </c>
      <c r="G10" s="29">
        <v>265</v>
      </c>
      <c r="H10" s="152">
        <v>760</v>
      </c>
      <c r="I10" s="300"/>
      <c r="J10" s="15"/>
      <c r="N10" s="18">
        <v>4</v>
      </c>
      <c r="O10" s="23">
        <f t="shared" si="0"/>
        <v>9.7297297297297292E-3</v>
      </c>
      <c r="P10" s="23">
        <f t="shared" si="0"/>
        <v>1.6216216216216217E-2</v>
      </c>
      <c r="Q10" s="23">
        <f t="shared" si="0"/>
        <v>5.2972972972972973E-2</v>
      </c>
      <c r="R10" s="27">
        <f t="shared" si="0"/>
        <v>0.32972972972972975</v>
      </c>
    </row>
    <row r="11" spans="1:22" x14ac:dyDescent="0.2">
      <c r="A11" s="16"/>
      <c r="B11" s="14"/>
      <c r="C11" s="28">
        <v>4</v>
      </c>
      <c r="D11" s="28">
        <v>8</v>
      </c>
      <c r="E11" s="29">
        <v>10</v>
      </c>
      <c r="F11" s="28">
        <v>42</v>
      </c>
      <c r="G11" s="29">
        <v>310</v>
      </c>
      <c r="H11" s="25">
        <v>900</v>
      </c>
      <c r="I11" s="30"/>
      <c r="J11" s="15"/>
      <c r="N11" s="31">
        <v>5</v>
      </c>
      <c r="O11" s="32">
        <f t="shared" si="0"/>
        <v>1.1224489795918367E-2</v>
      </c>
      <c r="P11" s="32">
        <f t="shared" si="0"/>
        <v>3.7244897959183676E-2</v>
      </c>
      <c r="Q11" s="32">
        <f t="shared" si="0"/>
        <v>5.4081632653061228E-2</v>
      </c>
      <c r="R11" s="33">
        <f t="shared" si="0"/>
        <v>0.39795918367346939</v>
      </c>
    </row>
    <row r="12" spans="1:22" x14ac:dyDescent="0.2">
      <c r="A12" s="16"/>
      <c r="B12" s="14"/>
      <c r="C12" s="26">
        <v>5</v>
      </c>
      <c r="D12" s="26">
        <v>10</v>
      </c>
      <c r="E12" s="35">
        <v>35</v>
      </c>
      <c r="F12" s="26">
        <v>42</v>
      </c>
      <c r="G12" s="35">
        <v>350</v>
      </c>
      <c r="H12" s="34">
        <v>1000</v>
      </c>
      <c r="I12" s="30"/>
      <c r="J12" s="15"/>
      <c r="N12" s="22" t="s">
        <v>21</v>
      </c>
      <c r="O12" s="23">
        <f t="shared" si="0"/>
        <v>1.0139416983523447E-2</v>
      </c>
      <c r="P12" s="23">
        <f t="shared" si="0"/>
        <v>2.4841571609632445E-2</v>
      </c>
      <c r="Q12" s="23">
        <f t="shared" si="0"/>
        <v>6.4005069708491763E-2</v>
      </c>
      <c r="R12" s="27">
        <f t="shared" si="0"/>
        <v>0.36755386565272496</v>
      </c>
    </row>
    <row r="13" spans="1:22" x14ac:dyDescent="0.2">
      <c r="A13" s="16"/>
      <c r="B13" s="14"/>
      <c r="C13" s="148" t="s">
        <v>2</v>
      </c>
      <c r="D13" s="26">
        <f>SUM(D8:D12)</f>
        <v>40</v>
      </c>
      <c r="E13" s="26">
        <f t="shared" ref="E13:H13" si="1">SUM(E8:E12)</f>
        <v>90</v>
      </c>
      <c r="F13" s="26">
        <f t="shared" si="1"/>
        <v>225</v>
      </c>
      <c r="G13" s="26">
        <f t="shared" si="1"/>
        <v>1400</v>
      </c>
      <c r="H13" s="26">
        <f t="shared" si="1"/>
        <v>3940</v>
      </c>
      <c r="I13" s="30"/>
      <c r="J13" s="15"/>
      <c r="N13" s="3"/>
      <c r="O13" s="10"/>
      <c r="P13" s="36"/>
      <c r="Q13" s="36"/>
      <c r="R13" s="36"/>
      <c r="S13" s="36"/>
    </row>
    <row r="14" spans="1:22" ht="16" customHeight="1" x14ac:dyDescent="0.2">
      <c r="A14" s="16"/>
      <c r="B14" s="14"/>
      <c r="C14" s="14"/>
      <c r="D14" s="30"/>
      <c r="E14" s="37"/>
      <c r="F14" s="30"/>
      <c r="G14" s="37"/>
      <c r="H14" s="30"/>
      <c r="I14" s="30"/>
      <c r="J14" s="15"/>
      <c r="M14" s="288" t="s">
        <v>112</v>
      </c>
      <c r="N14" s="288"/>
      <c r="O14" s="288"/>
      <c r="P14" s="288"/>
      <c r="Q14" s="288"/>
      <c r="R14" s="288"/>
      <c r="S14" s="288"/>
      <c r="T14" s="288"/>
      <c r="U14" s="58"/>
    </row>
    <row r="15" spans="1:22" x14ac:dyDescent="0.2">
      <c r="A15" s="16"/>
      <c r="B15" s="14"/>
      <c r="C15" s="153"/>
      <c r="D15" s="292" t="s">
        <v>20</v>
      </c>
      <c r="E15" s="293"/>
      <c r="F15" s="293"/>
      <c r="G15" s="293"/>
      <c r="H15" s="294"/>
      <c r="I15" s="30"/>
      <c r="J15" s="15"/>
      <c r="M15" s="288"/>
      <c r="N15" s="288"/>
      <c r="O15" s="288"/>
      <c r="P15" s="288"/>
      <c r="Q15" s="288"/>
      <c r="R15" s="288"/>
      <c r="S15" s="288"/>
      <c r="T15" s="288"/>
      <c r="U15" s="58"/>
    </row>
    <row r="16" spans="1:22" x14ac:dyDescent="0.2">
      <c r="A16" s="16"/>
      <c r="B16" s="14"/>
      <c r="C16" s="150" t="s">
        <v>10</v>
      </c>
      <c r="D16" s="148" t="s">
        <v>11</v>
      </c>
      <c r="E16" s="151" t="s">
        <v>12</v>
      </c>
      <c r="F16" s="148" t="s">
        <v>14</v>
      </c>
      <c r="G16" s="151" t="s">
        <v>15</v>
      </c>
      <c r="H16" s="149" t="s">
        <v>13</v>
      </c>
      <c r="I16" s="30"/>
      <c r="J16" s="15"/>
      <c r="N16" s="3"/>
      <c r="O16" s="10"/>
      <c r="P16" s="36"/>
      <c r="Q16" s="36"/>
      <c r="R16" s="36"/>
      <c r="S16" s="36"/>
    </row>
    <row r="17" spans="1:22" x14ac:dyDescent="0.2">
      <c r="A17" s="16"/>
      <c r="B17" s="14"/>
      <c r="C17" s="150">
        <v>1</v>
      </c>
      <c r="D17" s="28">
        <v>7</v>
      </c>
      <c r="E17" s="29">
        <v>15</v>
      </c>
      <c r="F17" s="28">
        <v>50</v>
      </c>
      <c r="G17" s="29">
        <v>240</v>
      </c>
      <c r="H17" s="25">
        <v>570</v>
      </c>
      <c r="I17" s="30"/>
      <c r="J17" s="15"/>
      <c r="N17" t="s">
        <v>22</v>
      </c>
    </row>
    <row r="18" spans="1:22" x14ac:dyDescent="0.2">
      <c r="A18" s="16"/>
      <c r="B18" s="14"/>
      <c r="C18" s="28">
        <v>2</v>
      </c>
      <c r="D18" s="28">
        <v>4</v>
      </c>
      <c r="E18" s="29">
        <v>13</v>
      </c>
      <c r="F18" s="28">
        <v>48</v>
      </c>
      <c r="G18" s="29">
        <v>280</v>
      </c>
      <c r="H18" s="152">
        <v>720</v>
      </c>
      <c r="I18" s="30"/>
      <c r="J18" s="15"/>
    </row>
    <row r="19" spans="1:22" x14ac:dyDescent="0.2">
      <c r="A19" s="16"/>
      <c r="B19" s="14"/>
      <c r="C19" s="28">
        <v>3</v>
      </c>
      <c r="D19" s="28">
        <v>7</v>
      </c>
      <c r="E19" s="29">
        <v>20</v>
      </c>
      <c r="F19" s="28">
        <v>62</v>
      </c>
      <c r="G19" s="29">
        <v>250</v>
      </c>
      <c r="H19" s="152">
        <v>750</v>
      </c>
      <c r="I19" s="30"/>
      <c r="J19" s="15"/>
    </row>
    <row r="20" spans="1:22" x14ac:dyDescent="0.2">
      <c r="A20" s="16"/>
      <c r="B20" s="14"/>
      <c r="C20" s="28">
        <v>4</v>
      </c>
      <c r="D20" s="28">
        <v>10</v>
      </c>
      <c r="E20" s="29">
        <v>20</v>
      </c>
      <c r="F20" s="28">
        <v>56</v>
      </c>
      <c r="G20" s="29">
        <v>300</v>
      </c>
      <c r="H20" s="25">
        <v>950</v>
      </c>
      <c r="I20" s="30"/>
      <c r="J20" s="15"/>
    </row>
    <row r="21" spans="1:22" x14ac:dyDescent="0.2">
      <c r="A21" s="16"/>
      <c r="B21" s="14"/>
      <c r="C21" s="26">
        <v>5</v>
      </c>
      <c r="D21" s="26">
        <v>12</v>
      </c>
      <c r="E21" s="35">
        <v>38</v>
      </c>
      <c r="F21" s="26">
        <v>64</v>
      </c>
      <c r="G21" s="35">
        <v>430</v>
      </c>
      <c r="H21" s="34">
        <v>960</v>
      </c>
      <c r="I21" s="30"/>
      <c r="J21" s="15"/>
      <c r="N21" s="47" t="s">
        <v>87</v>
      </c>
      <c r="O21" s="47"/>
      <c r="P21" s="38"/>
      <c r="Q21" s="47" t="s">
        <v>88</v>
      </c>
      <c r="R21" s="47"/>
    </row>
    <row r="22" spans="1:22" ht="20" x14ac:dyDescent="0.25">
      <c r="A22" s="16"/>
      <c r="B22" s="14"/>
      <c r="C22" s="148" t="s">
        <v>2</v>
      </c>
      <c r="D22" s="26">
        <f>SUM(D17:D21)</f>
        <v>40</v>
      </c>
      <c r="E22" s="26">
        <f t="shared" ref="E22:H22" si="2">SUM(E17:E21)</f>
        <v>106</v>
      </c>
      <c r="F22" s="26">
        <f t="shared" si="2"/>
        <v>280</v>
      </c>
      <c r="G22" s="26">
        <f t="shared" si="2"/>
        <v>1500</v>
      </c>
      <c r="H22" s="26">
        <f t="shared" si="2"/>
        <v>3950</v>
      </c>
      <c r="I22" s="30"/>
      <c r="J22" s="15"/>
      <c r="N22" s="18" t="s">
        <v>10</v>
      </c>
      <c r="O22" s="39" t="s">
        <v>109</v>
      </c>
      <c r="Q22" s="18" t="s">
        <v>10</v>
      </c>
      <c r="R22" s="39" t="s">
        <v>109</v>
      </c>
      <c r="T22" s="9"/>
    </row>
    <row r="23" spans="1:22" x14ac:dyDescent="0.2">
      <c r="A23" s="16"/>
      <c r="B23" s="14"/>
      <c r="C23" s="14"/>
      <c r="D23" s="30"/>
      <c r="E23" s="37"/>
      <c r="F23" s="30"/>
      <c r="G23" s="37"/>
      <c r="H23" s="30"/>
      <c r="I23" s="30"/>
      <c r="J23" s="15"/>
      <c r="N23" s="22">
        <v>1</v>
      </c>
      <c r="O23" s="27">
        <f t="array" ref="O23">P$12+SUM(D28:G28*(O7:R7-O$12:R$12))</f>
        <v>3.3318221702252113E-2</v>
      </c>
      <c r="Q23" s="22">
        <v>1</v>
      </c>
      <c r="R23" s="27">
        <f>P$12+D28*(O7-O$12)+E28*(P7-P$12)+F28*(Q7-Q$12)+G28*(R7-R$12)</f>
        <v>3.331822170225212E-2</v>
      </c>
      <c r="T23" s="9"/>
    </row>
    <row r="24" spans="1:22" x14ac:dyDescent="0.2">
      <c r="A24" s="16"/>
      <c r="B24" s="14"/>
      <c r="C24" s="14" t="s">
        <v>16</v>
      </c>
      <c r="D24" s="30"/>
      <c r="E24" s="40"/>
      <c r="F24" s="41"/>
      <c r="G24" s="40"/>
      <c r="H24" s="30"/>
      <c r="I24" s="30"/>
      <c r="J24" s="15"/>
      <c r="N24" s="18">
        <v>2</v>
      </c>
      <c r="O24" s="27">
        <f t="array" ref="O24">P$12+SUM(D29:G29*(O8:R8-O$12:R$12))</f>
        <v>2.7263715372080388E-2</v>
      </c>
      <c r="Q24" s="18">
        <v>2</v>
      </c>
      <c r="R24" s="27">
        <f>P$12+D29*(O8-O$12)+E29*(P8-P$12)+F29*(Q8-Q$12)+G29*(R8-R$12)</f>
        <v>2.7263715372080392E-2</v>
      </c>
      <c r="T24" s="9"/>
    </row>
    <row r="25" spans="1:22" x14ac:dyDescent="0.2">
      <c r="A25" s="16"/>
      <c r="B25" s="14"/>
      <c r="C25" s="14"/>
      <c r="D25" s="30"/>
      <c r="E25" s="40"/>
      <c r="F25" s="42"/>
      <c r="G25" s="40"/>
      <c r="H25" s="30"/>
      <c r="I25" s="30"/>
      <c r="J25" s="15"/>
      <c r="N25" s="18">
        <v>3</v>
      </c>
      <c r="O25" s="27" cm="1">
        <f t="array" ref="O25">P$12+SUM(D30:G30*(O9:R9-O$12:R$12))</f>
        <v>2.1925851316529438E-2</v>
      </c>
      <c r="Q25" s="18">
        <v>3</v>
      </c>
      <c r="R25" s="27">
        <f>P$12+D30*(O9-O$12)+E30*(P9-P$12)+F30*(Q9-Q$12)+G30*(R9-R$12)</f>
        <v>2.1925851316529434E-2</v>
      </c>
      <c r="T25" s="9"/>
    </row>
    <row r="26" spans="1:22" x14ac:dyDescent="0.2">
      <c r="A26" s="16"/>
      <c r="B26" s="14"/>
      <c r="C26" s="289" t="s">
        <v>17</v>
      </c>
      <c r="D26" s="290"/>
      <c r="E26" s="290"/>
      <c r="F26" s="290"/>
      <c r="G26" s="291"/>
      <c r="H26" s="85"/>
      <c r="I26" s="14"/>
      <c r="J26" s="15"/>
      <c r="N26" s="18">
        <v>4</v>
      </c>
      <c r="O26" s="27">
        <f t="array" ref="O26">P$12+SUM(D31:G31*(O10:R10-O$12:R$12))</f>
        <v>1.1662679409447475E-2</v>
      </c>
      <c r="Q26" s="18">
        <v>4</v>
      </c>
      <c r="R26" s="27">
        <f>P$12+D31*(O10-O$12)+E31*(P10-P$12)+F31*(Q10-Q$12)+G31*(R10-R$12)</f>
        <v>1.1662679409447471E-2</v>
      </c>
      <c r="T26" s="9"/>
      <c r="V26" s="9"/>
    </row>
    <row r="27" spans="1:22" x14ac:dyDescent="0.2">
      <c r="A27" s="16"/>
      <c r="B27" s="14"/>
      <c r="C27" s="148" t="s">
        <v>10</v>
      </c>
      <c r="D27" s="148" t="s">
        <v>11</v>
      </c>
      <c r="E27" s="148" t="s">
        <v>12</v>
      </c>
      <c r="F27" s="148" t="s">
        <v>14</v>
      </c>
      <c r="G27" s="149" t="s">
        <v>15</v>
      </c>
      <c r="H27" s="14"/>
      <c r="I27" s="14"/>
      <c r="J27" s="15"/>
      <c r="N27" s="18">
        <v>5</v>
      </c>
      <c r="O27" s="43">
        <f>P$12+D32*(O11-O$12)+F32*(Q11-Q$12)+G32*(R11-R$12)</f>
        <v>3.106024158712915E-2</v>
      </c>
      <c r="Q27" s="18">
        <v>5</v>
      </c>
      <c r="R27" s="43">
        <f>P$12+D32*(O11-O$12)+F32*(Q11-Q$12)+G32*(R11-R$12)</f>
        <v>3.106024158712915E-2</v>
      </c>
      <c r="S27" s="288" t="s">
        <v>137</v>
      </c>
      <c r="T27" s="288"/>
      <c r="V27" s="9"/>
    </row>
    <row r="28" spans="1:22" x14ac:dyDescent="0.2">
      <c r="A28" s="16"/>
      <c r="B28" s="14"/>
      <c r="C28" s="28">
        <v>1</v>
      </c>
      <c r="D28" s="28">
        <v>0.1</v>
      </c>
      <c r="E28" s="28">
        <v>0.15</v>
      </c>
      <c r="F28" s="28">
        <v>0.19</v>
      </c>
      <c r="G28" s="25">
        <v>0.21</v>
      </c>
      <c r="H28" s="14"/>
      <c r="I28" s="14"/>
      <c r="J28" s="15"/>
      <c r="S28" s="288"/>
      <c r="T28" s="288"/>
      <c r="U28" s="9"/>
    </row>
    <row r="29" spans="1:22" x14ac:dyDescent="0.2">
      <c r="A29" s="16"/>
      <c r="B29" s="14"/>
      <c r="C29" s="28">
        <v>2</v>
      </c>
      <c r="D29" s="28">
        <v>0.12</v>
      </c>
      <c r="E29" s="28">
        <v>0.16</v>
      </c>
      <c r="F29" s="28">
        <v>0.24</v>
      </c>
      <c r="G29" s="25">
        <v>0.27</v>
      </c>
      <c r="H29" s="14"/>
      <c r="I29" s="14"/>
      <c r="J29" s="15"/>
      <c r="S29" s="288"/>
      <c r="T29" s="288"/>
      <c r="U29" s="9"/>
    </row>
    <row r="30" spans="1:22" ht="20" x14ac:dyDescent="0.25">
      <c r="A30" s="16"/>
      <c r="B30" s="14"/>
      <c r="C30" s="28">
        <v>3</v>
      </c>
      <c r="D30" s="28">
        <v>0.15</v>
      </c>
      <c r="E30" s="28">
        <v>0.2</v>
      </c>
      <c r="F30" s="28">
        <v>0.22</v>
      </c>
      <c r="G30" s="25">
        <v>0.24</v>
      </c>
      <c r="H30" s="14"/>
      <c r="I30" s="14"/>
      <c r="J30" s="15"/>
      <c r="N30" s="44" t="s">
        <v>110</v>
      </c>
      <c r="O30" t="str">
        <f>TEXT(R27,"0.000000")&amp;" + "&amp;TEXT((P11-P12),"0.000000")&amp;" X "</f>
        <v xml:space="preserve">0.031060 + 0.012403 X </v>
      </c>
      <c r="R30" s="45"/>
    </row>
    <row r="31" spans="1:22" x14ac:dyDescent="0.2">
      <c r="A31" s="16"/>
      <c r="B31" s="14"/>
      <c r="C31" s="28">
        <v>4</v>
      </c>
      <c r="D31" s="28">
        <v>0.1</v>
      </c>
      <c r="E31" s="28">
        <v>0.14000000000000001</v>
      </c>
      <c r="F31" s="28">
        <v>0.19</v>
      </c>
      <c r="G31" s="25">
        <v>0.26</v>
      </c>
      <c r="H31" s="14"/>
      <c r="I31" s="14"/>
      <c r="J31" s="15"/>
    </row>
    <row r="32" spans="1:22" ht="20" x14ac:dyDescent="0.25">
      <c r="A32" s="16"/>
      <c r="B32" s="14"/>
      <c r="C32" s="26">
        <v>5</v>
      </c>
      <c r="D32" s="26">
        <v>0.08</v>
      </c>
      <c r="E32" s="26" t="s">
        <v>7</v>
      </c>
      <c r="F32" s="26">
        <v>0.24</v>
      </c>
      <c r="G32" s="34">
        <v>0.28000000000000003</v>
      </c>
      <c r="H32" s="14"/>
      <c r="I32" s="14"/>
      <c r="J32" s="15"/>
      <c r="M32" t="s">
        <v>111</v>
      </c>
    </row>
    <row r="33" spans="1:22" x14ac:dyDescent="0.2">
      <c r="A33" s="16"/>
      <c r="B33" s="14"/>
      <c r="C33" s="30"/>
      <c r="D33" s="14"/>
      <c r="E33" s="14"/>
      <c r="F33" s="14"/>
      <c r="G33" s="14"/>
      <c r="H33" s="14"/>
      <c r="I33" s="14"/>
      <c r="J33" s="15"/>
    </row>
    <row r="34" spans="1:22" ht="17" thickBot="1" x14ac:dyDescent="0.25">
      <c r="A34" s="16"/>
      <c r="B34" s="295" t="s">
        <v>142</v>
      </c>
      <c r="C34" s="295"/>
      <c r="D34" s="295"/>
      <c r="E34" s="295"/>
      <c r="F34" s="295"/>
      <c r="G34" s="295"/>
      <c r="H34" s="295"/>
      <c r="I34" s="295"/>
      <c r="J34" s="296"/>
      <c r="N34" s="44" t="str">
        <f>TEXT(R23,"0.0000"&amp;" &lt;")</f>
        <v>0.0333 &lt;</v>
      </c>
      <c r="O34" t="str">
        <f>O30</f>
        <v xml:space="preserve">0.031060 + 0.012403 X </v>
      </c>
    </row>
    <row r="35" spans="1:22" ht="17" thickBot="1" x14ac:dyDescent="0.25">
      <c r="A35" s="16"/>
      <c r="B35" s="295"/>
      <c r="C35" s="295"/>
      <c r="D35" s="295"/>
      <c r="E35" s="295"/>
      <c r="F35" s="295"/>
      <c r="G35" s="295"/>
      <c r="H35" s="295"/>
      <c r="I35" s="295"/>
      <c r="J35" s="296"/>
      <c r="N35" s="2" t="s">
        <v>23</v>
      </c>
      <c r="O35" s="5">
        <f>(R23-R27)/(P11-P12)</f>
        <v>0.18204633591735386</v>
      </c>
    </row>
    <row r="36" spans="1:22" x14ac:dyDescent="0.2">
      <c r="A36" s="16"/>
      <c r="B36" s="46"/>
      <c r="C36" s="30"/>
      <c r="D36" s="14"/>
      <c r="E36" s="14"/>
      <c r="F36" s="14"/>
      <c r="G36" s="14"/>
      <c r="H36" s="14"/>
      <c r="I36" s="14"/>
      <c r="J36" s="15"/>
      <c r="N36" s="4"/>
      <c r="O36" s="8"/>
    </row>
    <row r="37" spans="1:22" ht="16" customHeight="1" thickBot="1" x14ac:dyDescent="0.25">
      <c r="A37" s="16"/>
      <c r="B37" s="46"/>
      <c r="C37" s="30"/>
      <c r="D37" s="14"/>
      <c r="E37" s="14"/>
      <c r="F37" s="14"/>
      <c r="G37" s="14"/>
      <c r="H37" s="14"/>
      <c r="I37" s="14"/>
      <c r="J37" s="15"/>
      <c r="M37" s="288" t="s">
        <v>143</v>
      </c>
      <c r="N37" s="288"/>
      <c r="O37" s="288"/>
      <c r="P37" s="288"/>
      <c r="Q37" s="288"/>
      <c r="R37" s="288"/>
      <c r="S37" s="288"/>
      <c r="T37" s="288"/>
      <c r="U37" s="58"/>
    </row>
    <row r="38" spans="1:22" ht="17" thickBot="1" x14ac:dyDescent="0.25">
      <c r="A38" s="297" t="s">
        <v>102</v>
      </c>
      <c r="B38" s="298"/>
      <c r="C38" s="298"/>
      <c r="D38" s="298"/>
      <c r="E38" s="298"/>
      <c r="F38" s="298"/>
      <c r="G38" s="298"/>
      <c r="H38" s="298"/>
      <c r="I38" s="298"/>
      <c r="J38" s="299"/>
      <c r="M38" s="288"/>
      <c r="N38" s="288"/>
      <c r="O38" s="288"/>
      <c r="P38" s="288"/>
      <c r="Q38" s="288"/>
      <c r="R38" s="288"/>
      <c r="S38" s="288"/>
      <c r="T38" s="288"/>
      <c r="U38" s="58"/>
    </row>
    <row r="39" spans="1:22" x14ac:dyDescent="0.2">
      <c r="M39" s="288"/>
      <c r="N39" s="288"/>
      <c r="O39" s="288"/>
      <c r="P39" s="288"/>
      <c r="Q39" s="288"/>
      <c r="R39" s="288"/>
      <c r="S39" s="288"/>
      <c r="T39" s="288"/>
      <c r="V39" s="9"/>
    </row>
    <row r="40" spans="1:22" ht="19" x14ac:dyDescent="0.25">
      <c r="A40" s="1"/>
      <c r="M40" s="3" t="s">
        <v>24</v>
      </c>
      <c r="N40" s="4"/>
      <c r="O40" s="8"/>
    </row>
    <row r="41" spans="1:22" x14ac:dyDescent="0.2">
      <c r="M41" s="9"/>
      <c r="N41" s="9"/>
      <c r="O41" s="9"/>
      <c r="P41" s="9"/>
      <c r="Q41" s="9"/>
      <c r="R41" s="9"/>
      <c r="S41" s="9"/>
      <c r="T41" s="9"/>
      <c r="U41" s="9"/>
      <c r="V41" s="9"/>
    </row>
    <row r="42" spans="1:22" x14ac:dyDescent="0.2">
      <c r="L42" s="73" t="s">
        <v>3</v>
      </c>
    </row>
    <row r="43" spans="1:22" ht="16" customHeight="1" x14ac:dyDescent="0.2">
      <c r="M43" s="288" t="s">
        <v>104</v>
      </c>
      <c r="N43" s="288"/>
      <c r="O43" s="288"/>
      <c r="P43" s="288"/>
      <c r="Q43" s="288"/>
      <c r="R43" s="288"/>
      <c r="S43" s="288"/>
      <c r="T43" s="288"/>
      <c r="U43" s="58"/>
    </row>
    <row r="44" spans="1:22" x14ac:dyDescent="0.2">
      <c r="M44" s="288"/>
      <c r="N44" s="288"/>
      <c r="O44" s="288"/>
      <c r="P44" s="288"/>
      <c r="Q44" s="288"/>
      <c r="R44" s="288"/>
      <c r="S44" s="288"/>
      <c r="T44" s="288"/>
      <c r="U44" s="58"/>
    </row>
    <row r="46" spans="1:22" ht="16" customHeight="1" x14ac:dyDescent="0.2">
      <c r="M46" s="288" t="s">
        <v>26</v>
      </c>
      <c r="N46" s="288"/>
      <c r="O46" s="288"/>
      <c r="P46" s="288"/>
      <c r="Q46" s="288"/>
      <c r="R46" s="288"/>
      <c r="S46" s="288"/>
      <c r="T46" s="288"/>
      <c r="U46" s="58"/>
    </row>
    <row r="47" spans="1:22" x14ac:dyDescent="0.2">
      <c r="M47" s="288"/>
      <c r="N47" s="288"/>
      <c r="O47" s="288"/>
      <c r="P47" s="288"/>
      <c r="Q47" s="288"/>
      <c r="R47" s="288"/>
      <c r="S47" s="288"/>
      <c r="T47" s="288"/>
      <c r="U47" s="58"/>
    </row>
    <row r="48" spans="1:22" x14ac:dyDescent="0.2">
      <c r="M48" s="11"/>
      <c r="N48" s="11"/>
      <c r="O48" s="11"/>
      <c r="P48" s="11"/>
      <c r="Q48" s="11"/>
      <c r="R48" s="11"/>
      <c r="S48" s="11"/>
      <c r="T48" s="11"/>
      <c r="U48" s="11"/>
    </row>
    <row r="49" spans="12:15" x14ac:dyDescent="0.2">
      <c r="L49" s="73" t="s">
        <v>4</v>
      </c>
    </row>
    <row r="50" spans="12:15" x14ac:dyDescent="0.2">
      <c r="M50" t="s">
        <v>25</v>
      </c>
    </row>
    <row r="51" spans="12:15" x14ac:dyDescent="0.2">
      <c r="M51" s="9"/>
      <c r="N51" s="9"/>
    </row>
    <row r="52" spans="12:15" x14ac:dyDescent="0.2">
      <c r="N52" s="9"/>
      <c r="O52" s="9"/>
    </row>
    <row r="53" spans="12:15" x14ac:dyDescent="0.2">
      <c r="N53" s="9"/>
      <c r="O53" s="9"/>
    </row>
    <row r="54" spans="12:15" x14ac:dyDescent="0.2">
      <c r="N54" s="9"/>
      <c r="O54" s="9"/>
    </row>
    <row r="55" spans="12:15" x14ac:dyDescent="0.2">
      <c r="N55" s="9"/>
      <c r="O55" s="9"/>
    </row>
    <row r="56" spans="12:15" x14ac:dyDescent="0.2">
      <c r="M56" s="9"/>
      <c r="N56" s="9"/>
    </row>
    <row r="57" spans="12:15" x14ac:dyDescent="0.2">
      <c r="M57" s="9"/>
      <c r="N57" s="9"/>
    </row>
    <row r="58" spans="12:15" x14ac:dyDescent="0.2">
      <c r="M58" s="9"/>
      <c r="N58" s="9"/>
    </row>
    <row r="59" spans="12:15" x14ac:dyDescent="0.2">
      <c r="M59" s="9"/>
      <c r="N59" s="9"/>
    </row>
    <row r="60" spans="12:15" ht="20" customHeight="1" x14ac:dyDescent="0.2">
      <c r="M60" s="9"/>
      <c r="N60" s="9"/>
    </row>
    <row r="69" spans="1:14" x14ac:dyDescent="0.2">
      <c r="M69" s="9"/>
      <c r="N69" s="9"/>
    </row>
    <row r="70" spans="1:14" x14ac:dyDescent="0.2">
      <c r="M70" s="9"/>
      <c r="N70" s="9"/>
    </row>
    <row r="71" spans="1:14" x14ac:dyDescent="0.2">
      <c r="M71" s="9"/>
      <c r="N71" s="9"/>
    </row>
    <row r="72" spans="1:14" x14ac:dyDescent="0.2">
      <c r="M72" s="9"/>
      <c r="N72" s="9"/>
    </row>
    <row r="73" spans="1:14" x14ac:dyDescent="0.2">
      <c r="M73" s="9"/>
      <c r="N73" s="9"/>
    </row>
    <row r="74" spans="1:14" x14ac:dyDescent="0.2">
      <c r="M74" s="9"/>
      <c r="N74" s="9"/>
    </row>
    <row r="75" spans="1:14" x14ac:dyDescent="0.2">
      <c r="M75" s="9"/>
      <c r="N75" s="9"/>
    </row>
    <row r="76" spans="1:14" x14ac:dyDescent="0.2">
      <c r="M76" s="9"/>
      <c r="N76" s="9"/>
    </row>
    <row r="77" spans="1:14" x14ac:dyDescent="0.2">
      <c r="M77" s="9"/>
      <c r="N77" s="9"/>
    </row>
    <row r="78" spans="1:14" x14ac:dyDescent="0.2">
      <c r="M78" s="9"/>
      <c r="N78" s="9"/>
    </row>
    <row r="79" spans="1:14" x14ac:dyDescent="0.2">
      <c r="A79" s="9"/>
      <c r="B79" s="9"/>
      <c r="C79" s="9"/>
      <c r="D79" s="9"/>
      <c r="E79" s="9"/>
      <c r="F79" s="9"/>
      <c r="G79" s="9"/>
      <c r="H79" s="9"/>
      <c r="I79" s="9"/>
      <c r="J79" s="9"/>
      <c r="M79" s="9"/>
      <c r="N79" s="9"/>
    </row>
    <row r="80" spans="1:14" s="9" customFormat="1" x14ac:dyDescent="0.2">
      <c r="A80"/>
      <c r="B80"/>
      <c r="C80"/>
      <c r="D80"/>
      <c r="E80"/>
      <c r="F80"/>
      <c r="G80"/>
      <c r="H80"/>
      <c r="I80"/>
      <c r="J80"/>
    </row>
  </sheetData>
  <mergeCells count="13">
    <mergeCell ref="M2:T3"/>
    <mergeCell ref="M14:T15"/>
    <mergeCell ref="S27:T29"/>
    <mergeCell ref="M43:T44"/>
    <mergeCell ref="M37:T39"/>
    <mergeCell ref="M46:T47"/>
    <mergeCell ref="C5:H5"/>
    <mergeCell ref="D15:H15"/>
    <mergeCell ref="B34:J35"/>
    <mergeCell ref="A38:J38"/>
    <mergeCell ref="I9:I10"/>
    <mergeCell ref="D6:H6"/>
    <mergeCell ref="C26:G26"/>
  </mergeCells>
  <pageMargins left="0.7" right="0.7" top="0.75" bottom="0.75" header="0.3" footer="0.3"/>
  <pageSetup orientation="portrait" horizontalDpi="0" verticalDpi="0"/>
  <drawing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2FAA2E-C6F5-DA43-B90F-2EDFF7DEC834}">
  <dimension ref="A1:X100"/>
  <sheetViews>
    <sheetView zoomScaleNormal="100" workbookViewId="0">
      <selection activeCell="B1" sqref="B1"/>
    </sheetView>
  </sheetViews>
  <sheetFormatPr baseColWidth="10" defaultColWidth="10.83203125" defaultRowHeight="16" outlineLevelCol="1" x14ac:dyDescent="0.2"/>
  <cols>
    <col min="1" max="1" width="4.6640625" style="88" customWidth="1"/>
    <col min="2" max="2" width="10.83203125" style="88" customWidth="1"/>
    <col min="3" max="3" width="14.33203125" style="88" bestFit="1" customWidth="1"/>
    <col min="4" max="10" width="10.83203125" style="88" customWidth="1"/>
    <col min="11" max="11" width="10.83203125" style="88" bestFit="1" customWidth="1"/>
    <col min="12" max="20" width="10.83203125" style="88" hidden="1" customWidth="1" outlineLevel="1"/>
    <col min="21" max="21" width="10.83203125" style="88" customWidth="1" collapsed="1"/>
    <col min="22" max="16384" width="10.83203125" style="88"/>
  </cols>
  <sheetData>
    <row r="1" spans="1:21" ht="19" x14ac:dyDescent="0.2">
      <c r="A1" s="84"/>
      <c r="B1" s="142" t="s">
        <v>147</v>
      </c>
      <c r="C1" s="13"/>
      <c r="D1" s="13"/>
      <c r="E1" s="13"/>
      <c r="F1" s="85"/>
      <c r="G1" s="85"/>
      <c r="H1" s="85"/>
      <c r="I1" s="85"/>
      <c r="J1" s="86"/>
      <c r="K1" s="87" t="s">
        <v>103</v>
      </c>
      <c r="L1" s="87"/>
    </row>
    <row r="2" spans="1:21" ht="16" customHeight="1" x14ac:dyDescent="0.2">
      <c r="A2" s="89"/>
      <c r="B2" s="92"/>
      <c r="C2" s="85"/>
      <c r="D2" s="85"/>
      <c r="E2" s="85"/>
      <c r="F2" s="85"/>
      <c r="G2" s="85"/>
      <c r="H2" s="85"/>
      <c r="I2" s="85"/>
      <c r="J2" s="86"/>
      <c r="M2" s="305" t="s">
        <v>115</v>
      </c>
      <c r="N2" s="305"/>
      <c r="O2" s="305"/>
      <c r="P2" s="305"/>
      <c r="Q2" s="305"/>
      <c r="R2" s="305"/>
      <c r="S2" s="305"/>
      <c r="T2" s="305"/>
      <c r="U2" s="91"/>
    </row>
    <row r="3" spans="1:21" x14ac:dyDescent="0.2">
      <c r="A3" s="89"/>
      <c r="B3" s="85" t="s">
        <v>27</v>
      </c>
      <c r="C3" s="85"/>
      <c r="D3" s="85"/>
      <c r="E3" s="85"/>
      <c r="F3" s="85"/>
      <c r="G3" s="85"/>
      <c r="H3" s="85"/>
      <c r="I3" s="85"/>
      <c r="J3" s="86"/>
      <c r="M3" s="305"/>
      <c r="N3" s="305"/>
      <c r="O3" s="305"/>
      <c r="P3" s="305"/>
      <c r="Q3" s="305"/>
      <c r="R3" s="305"/>
      <c r="S3" s="305"/>
      <c r="T3" s="305"/>
      <c r="U3" s="91"/>
    </row>
    <row r="4" spans="1:21" x14ac:dyDescent="0.2">
      <c r="A4" s="89"/>
      <c r="B4" s="85" t="s">
        <v>113</v>
      </c>
      <c r="C4" s="85"/>
      <c r="D4" s="85"/>
      <c r="E4" s="85"/>
      <c r="F4" s="85"/>
      <c r="G4" s="85"/>
      <c r="H4" s="85"/>
      <c r="I4" s="85"/>
      <c r="J4" s="86"/>
      <c r="M4" s="91"/>
      <c r="N4" s="91"/>
      <c r="O4" s="91"/>
      <c r="P4" s="91"/>
      <c r="Q4" s="91"/>
      <c r="R4" s="91"/>
      <c r="S4" s="91"/>
      <c r="T4" s="91"/>
      <c r="U4" s="91"/>
    </row>
    <row r="5" spans="1:21" x14ac:dyDescent="0.2">
      <c r="A5" s="89"/>
      <c r="B5" s="85" t="s">
        <v>114</v>
      </c>
      <c r="C5" s="85"/>
      <c r="D5" s="85"/>
      <c r="E5" s="85"/>
      <c r="F5" s="85"/>
      <c r="G5" s="85"/>
      <c r="H5" s="85"/>
      <c r="I5" s="85"/>
      <c r="J5" s="86"/>
      <c r="M5" s="88" t="s">
        <v>139</v>
      </c>
    </row>
    <row r="6" spans="1:21" x14ac:dyDescent="0.2">
      <c r="A6" s="89"/>
      <c r="B6" s="85"/>
      <c r="C6" s="85"/>
      <c r="D6" s="85"/>
      <c r="E6" s="85"/>
      <c r="F6" s="85"/>
      <c r="G6" s="85"/>
      <c r="H6" s="85"/>
      <c r="I6" s="85"/>
      <c r="J6" s="86"/>
      <c r="M6" s="88" t="s">
        <v>138</v>
      </c>
      <c r="R6" s="62">
        <f>41620/5</f>
        <v>8324</v>
      </c>
    </row>
    <row r="7" spans="1:21" ht="46" customHeight="1" x14ac:dyDescent="0.2">
      <c r="A7" s="89"/>
      <c r="B7" s="85"/>
      <c r="C7" s="154" t="s">
        <v>10</v>
      </c>
      <c r="D7" s="155" t="s">
        <v>28</v>
      </c>
      <c r="E7" s="155" t="s">
        <v>29</v>
      </c>
      <c r="F7" s="155" t="s">
        <v>30</v>
      </c>
      <c r="G7" s="155" t="s">
        <v>31</v>
      </c>
      <c r="H7" s="159" t="s">
        <v>32</v>
      </c>
      <c r="I7" s="85"/>
      <c r="J7" s="86"/>
      <c r="M7" s="93" t="s">
        <v>10</v>
      </c>
      <c r="N7" s="49" t="s">
        <v>28</v>
      </c>
      <c r="O7" s="49" t="s">
        <v>29</v>
      </c>
      <c r="P7" s="49" t="s">
        <v>30</v>
      </c>
      <c r="Q7" s="49" t="s">
        <v>31</v>
      </c>
      <c r="R7" s="49" t="s">
        <v>32</v>
      </c>
      <c r="S7" s="49" t="s">
        <v>35</v>
      </c>
    </row>
    <row r="8" spans="1:21" x14ac:dyDescent="0.2">
      <c r="A8" s="89"/>
      <c r="B8" s="85"/>
      <c r="C8" s="156">
        <v>19</v>
      </c>
      <c r="D8" s="157">
        <v>22</v>
      </c>
      <c r="E8" s="157">
        <v>26</v>
      </c>
      <c r="F8" s="163">
        <v>2240</v>
      </c>
      <c r="G8" s="163">
        <v>3090</v>
      </c>
      <c r="H8" s="160">
        <v>1.14E-2</v>
      </c>
      <c r="I8" s="85"/>
      <c r="J8" s="86"/>
      <c r="M8" s="94">
        <f t="shared" ref="M8:M27" si="0">C8</f>
        <v>19</v>
      </c>
      <c r="N8" s="62">
        <f t="shared" ref="N8:N27" si="1">D8</f>
        <v>22</v>
      </c>
      <c r="O8" s="62">
        <f t="shared" ref="O8:O27" si="2">E8</f>
        <v>26</v>
      </c>
      <c r="P8" s="62">
        <f t="shared" ref="P8:P27" si="3">F8</f>
        <v>2240</v>
      </c>
      <c r="Q8" s="62">
        <f t="shared" ref="Q8:Q27" si="4">G8</f>
        <v>3090</v>
      </c>
      <c r="R8" s="68">
        <f t="shared" ref="R8:R27" si="5">H8</f>
        <v>1.14E-2</v>
      </c>
      <c r="S8" s="62">
        <v>1</v>
      </c>
    </row>
    <row r="9" spans="1:21" x14ac:dyDescent="0.2">
      <c r="A9" s="89"/>
      <c r="B9" s="85"/>
      <c r="C9" s="156">
        <v>12</v>
      </c>
      <c r="D9" s="157">
        <v>30</v>
      </c>
      <c r="E9" s="157">
        <v>35</v>
      </c>
      <c r="F9" s="163">
        <v>2150</v>
      </c>
      <c r="G9" s="163">
        <v>2040</v>
      </c>
      <c r="H9" s="160">
        <v>1.4200000000000001E-2</v>
      </c>
      <c r="I9" s="85"/>
      <c r="J9" s="86"/>
      <c r="M9" s="94">
        <f t="shared" si="0"/>
        <v>12</v>
      </c>
      <c r="N9" s="62">
        <f t="shared" si="1"/>
        <v>30</v>
      </c>
      <c r="O9" s="62">
        <f t="shared" si="2"/>
        <v>35</v>
      </c>
      <c r="P9" s="62">
        <f t="shared" si="3"/>
        <v>2150</v>
      </c>
      <c r="Q9" s="62">
        <f t="shared" si="4"/>
        <v>2040</v>
      </c>
      <c r="R9" s="68">
        <f t="shared" si="5"/>
        <v>1.4200000000000001E-2</v>
      </c>
      <c r="S9" s="95">
        <v>1</v>
      </c>
      <c r="T9" s="62"/>
    </row>
    <row r="10" spans="1:21" x14ac:dyDescent="0.2">
      <c r="A10" s="89"/>
      <c r="B10" s="85"/>
      <c r="C10" s="156">
        <v>5</v>
      </c>
      <c r="D10" s="157">
        <v>38</v>
      </c>
      <c r="E10" s="157">
        <v>39</v>
      </c>
      <c r="F10" s="163">
        <v>2390</v>
      </c>
      <c r="G10" s="163">
        <v>2610</v>
      </c>
      <c r="H10" s="160">
        <v>1.55E-2</v>
      </c>
      <c r="I10" s="85"/>
      <c r="J10" s="86"/>
      <c r="M10" s="94">
        <f t="shared" si="0"/>
        <v>5</v>
      </c>
      <c r="N10" s="62">
        <f t="shared" si="1"/>
        <v>38</v>
      </c>
      <c r="O10" s="62">
        <f t="shared" si="2"/>
        <v>39</v>
      </c>
      <c r="P10" s="62">
        <f t="shared" si="3"/>
        <v>2390</v>
      </c>
      <c r="Q10" s="62">
        <f t="shared" si="4"/>
        <v>2610</v>
      </c>
      <c r="R10" s="68">
        <f t="shared" si="5"/>
        <v>1.55E-2</v>
      </c>
      <c r="S10" s="62">
        <v>1</v>
      </c>
      <c r="T10" s="68"/>
    </row>
    <row r="11" spans="1:21" x14ac:dyDescent="0.2">
      <c r="A11" s="89"/>
      <c r="B11" s="85"/>
      <c r="C11" s="156">
        <v>18</v>
      </c>
      <c r="D11" s="157">
        <v>32</v>
      </c>
      <c r="E11" s="157">
        <v>35</v>
      </c>
      <c r="F11" s="163">
        <v>1850</v>
      </c>
      <c r="G11" s="163">
        <v>1590</v>
      </c>
      <c r="H11" s="160">
        <v>1.5599999999999999E-2</v>
      </c>
      <c r="I11" s="85"/>
      <c r="J11" s="86"/>
      <c r="M11" s="96">
        <f t="shared" si="0"/>
        <v>18</v>
      </c>
      <c r="N11" s="97">
        <f t="shared" si="1"/>
        <v>32</v>
      </c>
      <c r="O11" s="97">
        <f t="shared" si="2"/>
        <v>35</v>
      </c>
      <c r="P11" s="97">
        <f t="shared" si="3"/>
        <v>1850</v>
      </c>
      <c r="Q11" s="97">
        <f t="shared" si="4"/>
        <v>1590</v>
      </c>
      <c r="R11" s="98">
        <f t="shared" si="5"/>
        <v>1.5599999999999999E-2</v>
      </c>
      <c r="S11" s="97">
        <v>1</v>
      </c>
      <c r="T11" s="68"/>
    </row>
    <row r="12" spans="1:21" x14ac:dyDescent="0.2">
      <c r="A12" s="89"/>
      <c r="B12" s="85"/>
      <c r="C12" s="156">
        <v>14</v>
      </c>
      <c r="D12" s="157">
        <v>28</v>
      </c>
      <c r="E12" s="157">
        <v>28</v>
      </c>
      <c r="F12" s="163">
        <v>2110</v>
      </c>
      <c r="G12" s="163">
        <v>2830</v>
      </c>
      <c r="H12" s="160">
        <v>1.5800000000000002E-2</v>
      </c>
      <c r="I12" s="85"/>
      <c r="J12" s="86"/>
      <c r="M12" s="99">
        <f t="shared" si="0"/>
        <v>14</v>
      </c>
      <c r="N12" s="62">
        <f t="shared" si="1"/>
        <v>28</v>
      </c>
      <c r="O12" s="62">
        <f t="shared" si="2"/>
        <v>28</v>
      </c>
      <c r="P12" s="62">
        <f t="shared" si="3"/>
        <v>2110</v>
      </c>
      <c r="Q12" s="62">
        <f t="shared" si="4"/>
        <v>2830</v>
      </c>
      <c r="R12" s="68">
        <f t="shared" si="5"/>
        <v>1.5800000000000002E-2</v>
      </c>
      <c r="S12" s="62">
        <v>2</v>
      </c>
      <c r="T12" s="68"/>
    </row>
    <row r="13" spans="1:21" x14ac:dyDescent="0.2">
      <c r="A13" s="89"/>
      <c r="B13" s="85"/>
      <c r="C13" s="156">
        <v>20</v>
      </c>
      <c r="D13" s="157">
        <v>34</v>
      </c>
      <c r="E13" s="157">
        <v>55</v>
      </c>
      <c r="F13" s="163">
        <v>2290</v>
      </c>
      <c r="G13" s="163">
        <v>1980</v>
      </c>
      <c r="H13" s="160">
        <v>1.6E-2</v>
      </c>
      <c r="I13" s="85"/>
      <c r="J13" s="86"/>
      <c r="M13" s="100">
        <f t="shared" si="0"/>
        <v>20</v>
      </c>
      <c r="N13" s="62">
        <f t="shared" si="1"/>
        <v>34</v>
      </c>
      <c r="O13" s="62">
        <f t="shared" si="2"/>
        <v>55</v>
      </c>
      <c r="P13" s="62">
        <f t="shared" si="3"/>
        <v>2290</v>
      </c>
      <c r="Q13" s="62">
        <f t="shared" si="4"/>
        <v>1980</v>
      </c>
      <c r="R13" s="68">
        <f t="shared" si="5"/>
        <v>1.6E-2</v>
      </c>
      <c r="S13" s="62">
        <v>2</v>
      </c>
      <c r="T13" s="68"/>
    </row>
    <row r="14" spans="1:21" x14ac:dyDescent="0.2">
      <c r="A14" s="89"/>
      <c r="B14" s="85"/>
      <c r="C14" s="156">
        <v>1</v>
      </c>
      <c r="D14" s="157">
        <v>40</v>
      </c>
      <c r="E14" s="157">
        <v>49</v>
      </c>
      <c r="F14" s="163">
        <v>2160</v>
      </c>
      <c r="G14" s="163">
        <v>2600</v>
      </c>
      <c r="H14" s="160">
        <v>1.8100000000000002E-2</v>
      </c>
      <c r="I14" s="85"/>
      <c r="J14" s="86"/>
      <c r="M14" s="100">
        <f t="shared" si="0"/>
        <v>1</v>
      </c>
      <c r="N14" s="62">
        <f t="shared" si="1"/>
        <v>40</v>
      </c>
      <c r="O14" s="62">
        <f t="shared" si="2"/>
        <v>49</v>
      </c>
      <c r="P14" s="62">
        <f t="shared" si="3"/>
        <v>2160</v>
      </c>
      <c r="Q14" s="62">
        <f t="shared" si="4"/>
        <v>2600</v>
      </c>
      <c r="R14" s="68">
        <f t="shared" si="5"/>
        <v>1.8100000000000002E-2</v>
      </c>
      <c r="S14" s="62">
        <v>2</v>
      </c>
      <c r="T14" s="68"/>
    </row>
    <row r="15" spans="1:21" x14ac:dyDescent="0.2">
      <c r="A15" s="89"/>
      <c r="B15" s="85"/>
      <c r="C15" s="156">
        <v>6</v>
      </c>
      <c r="D15" s="157">
        <v>44</v>
      </c>
      <c r="E15" s="157">
        <v>43</v>
      </c>
      <c r="F15" s="163">
        <v>2280</v>
      </c>
      <c r="G15" s="163">
        <v>1890</v>
      </c>
      <c r="H15" s="160">
        <v>1.8800000000000001E-2</v>
      </c>
      <c r="I15" s="85"/>
      <c r="J15" s="86"/>
      <c r="M15" s="101">
        <f t="shared" si="0"/>
        <v>6</v>
      </c>
      <c r="N15" s="97">
        <f t="shared" si="1"/>
        <v>44</v>
      </c>
      <c r="O15" s="97">
        <f t="shared" si="2"/>
        <v>43</v>
      </c>
      <c r="P15" s="97">
        <f t="shared" si="3"/>
        <v>2280</v>
      </c>
      <c r="Q15" s="97">
        <f t="shared" si="4"/>
        <v>1890</v>
      </c>
      <c r="R15" s="98">
        <f t="shared" si="5"/>
        <v>1.8800000000000001E-2</v>
      </c>
      <c r="S15" s="97">
        <v>2</v>
      </c>
      <c r="T15" s="68"/>
    </row>
    <row r="16" spans="1:21" x14ac:dyDescent="0.2">
      <c r="A16" s="89"/>
      <c r="B16" s="85"/>
      <c r="C16" s="156">
        <v>13</v>
      </c>
      <c r="D16" s="157">
        <v>40</v>
      </c>
      <c r="E16" s="157">
        <v>55</v>
      </c>
      <c r="F16" s="163">
        <v>2060</v>
      </c>
      <c r="G16" s="163">
        <v>2080</v>
      </c>
      <c r="H16" s="160">
        <v>1.9099999999999999E-2</v>
      </c>
      <c r="I16" s="85"/>
      <c r="J16" s="86"/>
      <c r="M16" s="100">
        <f t="shared" si="0"/>
        <v>13</v>
      </c>
      <c r="N16" s="62">
        <f t="shared" si="1"/>
        <v>40</v>
      </c>
      <c r="O16" s="62">
        <f t="shared" si="2"/>
        <v>55</v>
      </c>
      <c r="P16" s="62">
        <f t="shared" si="3"/>
        <v>2060</v>
      </c>
      <c r="Q16" s="62">
        <f t="shared" si="4"/>
        <v>2080</v>
      </c>
      <c r="R16" s="68">
        <f t="shared" si="5"/>
        <v>1.9099999999999999E-2</v>
      </c>
      <c r="S16" s="62">
        <v>3</v>
      </c>
      <c r="T16" s="68"/>
    </row>
    <row r="17" spans="1:21" x14ac:dyDescent="0.2">
      <c r="A17" s="89"/>
      <c r="B17" s="85"/>
      <c r="C17" s="156">
        <v>2</v>
      </c>
      <c r="D17" s="157">
        <v>36</v>
      </c>
      <c r="E17" s="157">
        <v>50</v>
      </c>
      <c r="F17" s="163">
        <v>1880</v>
      </c>
      <c r="G17" s="163">
        <v>2640</v>
      </c>
      <c r="H17" s="160">
        <v>1.9599999999999999E-2</v>
      </c>
      <c r="I17" s="85"/>
      <c r="J17" s="86"/>
      <c r="M17" s="100">
        <f t="shared" si="0"/>
        <v>2</v>
      </c>
      <c r="N17" s="62">
        <f t="shared" si="1"/>
        <v>36</v>
      </c>
      <c r="O17" s="62">
        <f t="shared" si="2"/>
        <v>50</v>
      </c>
      <c r="P17" s="62">
        <f t="shared" si="3"/>
        <v>1880</v>
      </c>
      <c r="Q17" s="62">
        <f t="shared" si="4"/>
        <v>2640</v>
      </c>
      <c r="R17" s="68">
        <f t="shared" si="5"/>
        <v>1.9599999999999999E-2</v>
      </c>
      <c r="S17" s="62">
        <v>3</v>
      </c>
    </row>
    <row r="18" spans="1:21" x14ac:dyDescent="0.2">
      <c r="A18" s="89"/>
      <c r="B18" s="85"/>
      <c r="C18" s="156">
        <v>10</v>
      </c>
      <c r="D18" s="157">
        <v>44</v>
      </c>
      <c r="E18" s="157">
        <v>61</v>
      </c>
      <c r="F18" s="163">
        <v>2190</v>
      </c>
      <c r="G18" s="163">
        <v>2500</v>
      </c>
      <c r="H18" s="160">
        <v>2.2700000000000001E-2</v>
      </c>
      <c r="I18" s="85"/>
      <c r="J18" s="86"/>
      <c r="M18" s="100">
        <f t="shared" si="0"/>
        <v>10</v>
      </c>
      <c r="N18" s="62">
        <f t="shared" si="1"/>
        <v>44</v>
      </c>
      <c r="O18" s="62">
        <f t="shared" si="2"/>
        <v>61</v>
      </c>
      <c r="P18" s="62">
        <f t="shared" si="3"/>
        <v>2190</v>
      </c>
      <c r="Q18" s="62">
        <f t="shared" si="4"/>
        <v>2500</v>
      </c>
      <c r="R18" s="68">
        <f t="shared" si="5"/>
        <v>2.2700000000000001E-2</v>
      </c>
      <c r="S18" s="62">
        <v>3</v>
      </c>
    </row>
    <row r="19" spans="1:21" x14ac:dyDescent="0.2">
      <c r="A19" s="89"/>
      <c r="B19" s="85"/>
      <c r="C19" s="156">
        <v>11</v>
      </c>
      <c r="D19" s="157">
        <v>50</v>
      </c>
      <c r="E19" s="157">
        <v>64</v>
      </c>
      <c r="F19" s="163">
        <v>2150</v>
      </c>
      <c r="G19" s="163">
        <v>2480</v>
      </c>
      <c r="H19" s="160">
        <v>2.35E-2</v>
      </c>
      <c r="I19" s="85"/>
      <c r="J19" s="86"/>
      <c r="M19" s="101">
        <f t="shared" si="0"/>
        <v>11</v>
      </c>
      <c r="N19" s="97">
        <f t="shared" si="1"/>
        <v>50</v>
      </c>
      <c r="O19" s="97">
        <f t="shared" si="2"/>
        <v>64</v>
      </c>
      <c r="P19" s="97">
        <f t="shared" si="3"/>
        <v>2150</v>
      </c>
      <c r="Q19" s="97">
        <f t="shared" si="4"/>
        <v>2480</v>
      </c>
      <c r="R19" s="98">
        <f t="shared" si="5"/>
        <v>2.35E-2</v>
      </c>
      <c r="S19" s="97">
        <v>3</v>
      </c>
      <c r="T19" s="68"/>
    </row>
    <row r="20" spans="1:21" x14ac:dyDescent="0.2">
      <c r="A20" s="89"/>
      <c r="B20" s="85"/>
      <c r="C20" s="156">
        <v>16</v>
      </c>
      <c r="D20" s="157">
        <v>54</v>
      </c>
      <c r="E20" s="157">
        <v>50</v>
      </c>
      <c r="F20" s="163">
        <v>2100</v>
      </c>
      <c r="G20" s="163">
        <v>2680</v>
      </c>
      <c r="H20" s="160">
        <v>2.4899999999999999E-2</v>
      </c>
      <c r="I20" s="85"/>
      <c r="J20" s="86"/>
      <c r="M20" s="100">
        <f t="shared" si="0"/>
        <v>16</v>
      </c>
      <c r="N20" s="62">
        <f t="shared" si="1"/>
        <v>54</v>
      </c>
      <c r="O20" s="62">
        <f t="shared" si="2"/>
        <v>50</v>
      </c>
      <c r="P20" s="62">
        <f t="shared" si="3"/>
        <v>2100</v>
      </c>
      <c r="Q20" s="62">
        <f t="shared" si="4"/>
        <v>2680</v>
      </c>
      <c r="R20" s="68">
        <f t="shared" si="5"/>
        <v>2.4899999999999999E-2</v>
      </c>
      <c r="S20" s="62">
        <v>4</v>
      </c>
    </row>
    <row r="21" spans="1:21" x14ac:dyDescent="0.2">
      <c r="A21" s="89"/>
      <c r="B21" s="85"/>
      <c r="C21" s="156">
        <v>4</v>
      </c>
      <c r="D21" s="157">
        <v>50</v>
      </c>
      <c r="E21" s="157">
        <v>74</v>
      </c>
      <c r="F21" s="163">
        <v>1980</v>
      </c>
      <c r="G21" s="163">
        <v>2180</v>
      </c>
      <c r="H21" s="160">
        <v>2.52E-2</v>
      </c>
      <c r="I21" s="85"/>
      <c r="J21" s="86"/>
      <c r="M21" s="100">
        <f t="shared" si="0"/>
        <v>4</v>
      </c>
      <c r="N21" s="62">
        <f t="shared" si="1"/>
        <v>50</v>
      </c>
      <c r="O21" s="62">
        <f t="shared" si="2"/>
        <v>74</v>
      </c>
      <c r="P21" s="62">
        <f t="shared" si="3"/>
        <v>1980</v>
      </c>
      <c r="Q21" s="62">
        <f t="shared" si="4"/>
        <v>2180</v>
      </c>
      <c r="R21" s="68">
        <f t="shared" si="5"/>
        <v>2.52E-2</v>
      </c>
      <c r="S21" s="62">
        <v>4</v>
      </c>
    </row>
    <row r="22" spans="1:21" x14ac:dyDescent="0.2">
      <c r="A22" s="89"/>
      <c r="B22" s="85"/>
      <c r="C22" s="156">
        <v>15</v>
      </c>
      <c r="D22" s="157">
        <v>54</v>
      </c>
      <c r="E22" s="157">
        <v>73</v>
      </c>
      <c r="F22" s="163">
        <v>1820</v>
      </c>
      <c r="G22" s="163">
        <v>2230</v>
      </c>
      <c r="H22" s="160">
        <v>2.6499999999999999E-2</v>
      </c>
      <c r="I22" s="85"/>
      <c r="J22" s="86"/>
      <c r="M22" s="100">
        <f t="shared" si="0"/>
        <v>15</v>
      </c>
      <c r="N22" s="62">
        <f t="shared" si="1"/>
        <v>54</v>
      </c>
      <c r="O22" s="62">
        <f t="shared" si="2"/>
        <v>73</v>
      </c>
      <c r="P22" s="62">
        <f t="shared" si="3"/>
        <v>1820</v>
      </c>
      <c r="Q22" s="62">
        <f t="shared" si="4"/>
        <v>2230</v>
      </c>
      <c r="R22" s="68">
        <f t="shared" si="5"/>
        <v>2.6499999999999999E-2</v>
      </c>
      <c r="S22" s="62">
        <v>4</v>
      </c>
    </row>
    <row r="23" spans="1:21" x14ac:dyDescent="0.2">
      <c r="A23" s="89"/>
      <c r="B23" s="85"/>
      <c r="C23" s="156">
        <v>8</v>
      </c>
      <c r="D23" s="157">
        <v>60</v>
      </c>
      <c r="E23" s="157">
        <v>86</v>
      </c>
      <c r="F23" s="163">
        <v>2130</v>
      </c>
      <c r="G23" s="163">
        <v>3160</v>
      </c>
      <c r="H23" s="160">
        <v>2.7799999999999998E-2</v>
      </c>
      <c r="I23" s="85"/>
      <c r="J23" s="86"/>
      <c r="M23" s="101">
        <f t="shared" si="0"/>
        <v>8</v>
      </c>
      <c r="N23" s="97">
        <f t="shared" si="1"/>
        <v>60</v>
      </c>
      <c r="O23" s="97">
        <f t="shared" si="2"/>
        <v>86</v>
      </c>
      <c r="P23" s="97">
        <f t="shared" si="3"/>
        <v>2130</v>
      </c>
      <c r="Q23" s="97">
        <f t="shared" si="4"/>
        <v>3160</v>
      </c>
      <c r="R23" s="98">
        <f t="shared" si="5"/>
        <v>2.7799999999999998E-2</v>
      </c>
      <c r="S23" s="97">
        <v>4</v>
      </c>
    </row>
    <row r="24" spans="1:21" x14ac:dyDescent="0.2">
      <c r="A24" s="89"/>
      <c r="B24" s="85"/>
      <c r="C24" s="156">
        <v>17</v>
      </c>
      <c r="D24" s="157">
        <v>50</v>
      </c>
      <c r="E24" s="157">
        <v>55</v>
      </c>
      <c r="F24" s="163">
        <v>2030</v>
      </c>
      <c r="G24" s="163">
        <v>1960</v>
      </c>
      <c r="H24" s="160">
        <v>2.8299999999999999E-2</v>
      </c>
      <c r="I24" s="85"/>
      <c r="J24" s="86"/>
      <c r="M24" s="100">
        <f t="shared" si="0"/>
        <v>17</v>
      </c>
      <c r="N24" s="62">
        <f t="shared" si="1"/>
        <v>50</v>
      </c>
      <c r="O24" s="62">
        <f t="shared" si="2"/>
        <v>55</v>
      </c>
      <c r="P24" s="62">
        <f t="shared" si="3"/>
        <v>2030</v>
      </c>
      <c r="Q24" s="62">
        <f t="shared" si="4"/>
        <v>1960</v>
      </c>
      <c r="R24" s="68">
        <f t="shared" si="5"/>
        <v>2.8299999999999999E-2</v>
      </c>
      <c r="S24" s="62">
        <v>5</v>
      </c>
    </row>
    <row r="25" spans="1:21" x14ac:dyDescent="0.2">
      <c r="A25" s="89"/>
      <c r="B25" s="85"/>
      <c r="C25" s="156">
        <v>3</v>
      </c>
      <c r="D25" s="157">
        <v>64</v>
      </c>
      <c r="E25" s="157">
        <v>66</v>
      </c>
      <c r="F25" s="163">
        <v>1890</v>
      </c>
      <c r="G25" s="163">
        <v>2100</v>
      </c>
      <c r="H25" s="160">
        <v>3.3700000000000001E-2</v>
      </c>
      <c r="I25" s="85"/>
      <c r="J25" s="86"/>
      <c r="M25" s="100">
        <f t="shared" si="0"/>
        <v>3</v>
      </c>
      <c r="N25" s="62">
        <f t="shared" si="1"/>
        <v>64</v>
      </c>
      <c r="O25" s="62">
        <f t="shared" si="2"/>
        <v>66</v>
      </c>
      <c r="P25" s="62">
        <f t="shared" si="3"/>
        <v>1890</v>
      </c>
      <c r="Q25" s="62">
        <f t="shared" si="4"/>
        <v>2100</v>
      </c>
      <c r="R25" s="68">
        <f t="shared" si="5"/>
        <v>3.3700000000000001E-2</v>
      </c>
      <c r="S25" s="62">
        <v>5</v>
      </c>
    </row>
    <row r="26" spans="1:21" x14ac:dyDescent="0.2">
      <c r="A26" s="89"/>
      <c r="B26" s="85"/>
      <c r="C26" s="156">
        <v>7</v>
      </c>
      <c r="D26" s="157">
        <v>58</v>
      </c>
      <c r="E26" s="157">
        <v>55</v>
      </c>
      <c r="F26" s="163">
        <v>2000</v>
      </c>
      <c r="G26" s="163">
        <v>2340</v>
      </c>
      <c r="H26" s="160">
        <v>3.4200000000000001E-2</v>
      </c>
      <c r="I26" s="85"/>
      <c r="J26" s="86"/>
      <c r="M26" s="100">
        <f t="shared" si="0"/>
        <v>7</v>
      </c>
      <c r="N26" s="62">
        <f t="shared" si="1"/>
        <v>58</v>
      </c>
      <c r="O26" s="62">
        <f t="shared" si="2"/>
        <v>55</v>
      </c>
      <c r="P26" s="62">
        <f t="shared" si="3"/>
        <v>2000</v>
      </c>
      <c r="Q26" s="62">
        <f t="shared" si="4"/>
        <v>2340</v>
      </c>
      <c r="R26" s="68">
        <f t="shared" si="5"/>
        <v>3.4200000000000001E-2</v>
      </c>
      <c r="S26" s="62">
        <v>5</v>
      </c>
    </row>
    <row r="27" spans="1:21" x14ac:dyDescent="0.2">
      <c r="A27" s="89"/>
      <c r="B27" s="85"/>
      <c r="C27" s="158">
        <v>9</v>
      </c>
      <c r="D27" s="65">
        <v>58</v>
      </c>
      <c r="E27" s="65">
        <v>61</v>
      </c>
      <c r="F27" s="164">
        <v>1920</v>
      </c>
      <c r="G27" s="164">
        <v>2070</v>
      </c>
      <c r="H27" s="161">
        <v>3.4599999999999999E-2</v>
      </c>
      <c r="I27" s="85"/>
      <c r="J27" s="86"/>
      <c r="M27" s="100">
        <f t="shared" si="0"/>
        <v>9</v>
      </c>
      <c r="N27" s="62">
        <f t="shared" si="1"/>
        <v>58</v>
      </c>
      <c r="O27" s="62">
        <f t="shared" si="2"/>
        <v>61</v>
      </c>
      <c r="P27" s="62">
        <f t="shared" si="3"/>
        <v>1920</v>
      </c>
      <c r="Q27" s="62">
        <f t="shared" si="4"/>
        <v>2070</v>
      </c>
      <c r="R27" s="68">
        <f t="shared" si="5"/>
        <v>3.4599999999999999E-2</v>
      </c>
      <c r="S27" s="62">
        <v>5</v>
      </c>
    </row>
    <row r="28" spans="1:21" x14ac:dyDescent="0.2">
      <c r="A28" s="89"/>
      <c r="B28" s="85"/>
      <c r="C28" s="154"/>
      <c r="D28" s="65">
        <f>SUM(D8:D27)</f>
        <v>886</v>
      </c>
      <c r="E28" s="65">
        <f t="shared" ref="E28:G28" si="6">SUM(E8:E27)</f>
        <v>1060</v>
      </c>
      <c r="F28" s="164">
        <f t="shared" si="6"/>
        <v>41620</v>
      </c>
      <c r="G28" s="164">
        <f t="shared" si="6"/>
        <v>47050</v>
      </c>
      <c r="H28" s="162"/>
      <c r="I28" s="85"/>
      <c r="J28" s="86"/>
      <c r="N28" s="62"/>
      <c r="P28" s="62"/>
      <c r="Q28" s="68"/>
      <c r="U28" s="102"/>
    </row>
    <row r="29" spans="1:21" x14ac:dyDescent="0.2">
      <c r="A29" s="89"/>
      <c r="B29" s="85"/>
      <c r="C29" s="85"/>
      <c r="D29" s="85"/>
      <c r="E29" s="85"/>
      <c r="F29" s="85"/>
      <c r="G29" s="85"/>
      <c r="H29" s="85"/>
      <c r="I29" s="85"/>
      <c r="J29" s="86"/>
      <c r="M29" s="305" t="s">
        <v>36</v>
      </c>
      <c r="N29" s="305"/>
      <c r="O29" s="305"/>
      <c r="P29" s="305"/>
      <c r="Q29" s="305"/>
      <c r="R29" s="305"/>
      <c r="S29" s="305"/>
      <c r="T29" s="305"/>
      <c r="U29" s="91"/>
    </row>
    <row r="30" spans="1:21" ht="16" customHeight="1" x14ac:dyDescent="0.2">
      <c r="A30" s="89"/>
      <c r="B30" s="85" t="s">
        <v>33</v>
      </c>
      <c r="C30" s="85"/>
      <c r="D30" s="85"/>
      <c r="E30" s="85"/>
      <c r="F30" s="85"/>
      <c r="G30" s="85"/>
      <c r="H30" s="85"/>
      <c r="I30" s="85"/>
      <c r="J30" s="86"/>
      <c r="M30" s="305"/>
      <c r="N30" s="305"/>
      <c r="O30" s="305"/>
      <c r="P30" s="305"/>
      <c r="Q30" s="305"/>
      <c r="R30" s="305"/>
      <c r="S30" s="305"/>
      <c r="T30" s="305"/>
      <c r="U30" s="91"/>
    </row>
    <row r="31" spans="1:21" ht="18" x14ac:dyDescent="0.2">
      <c r="A31" s="89"/>
      <c r="B31" s="85" t="s">
        <v>34</v>
      </c>
      <c r="C31" s="85"/>
      <c r="D31" s="85"/>
      <c r="E31" s="85"/>
      <c r="F31" s="85"/>
      <c r="G31" s="85"/>
      <c r="H31" s="85"/>
      <c r="I31" s="85"/>
      <c r="J31" s="86"/>
      <c r="N31" s="93" t="s">
        <v>35</v>
      </c>
      <c r="O31" s="103" t="s">
        <v>116</v>
      </c>
      <c r="P31" s="103" t="s">
        <v>117</v>
      </c>
      <c r="Q31" s="103" t="s">
        <v>118</v>
      </c>
      <c r="S31" s="102"/>
      <c r="T31" s="102"/>
    </row>
    <row r="32" spans="1:21" x14ac:dyDescent="0.2">
      <c r="A32" s="89"/>
      <c r="B32" s="85"/>
      <c r="C32" s="85"/>
      <c r="D32" s="85"/>
      <c r="E32" s="85"/>
      <c r="F32" s="85"/>
      <c r="G32" s="85"/>
      <c r="H32" s="85"/>
      <c r="I32" s="85"/>
      <c r="J32" s="86"/>
      <c r="N32" s="94">
        <v>1</v>
      </c>
      <c r="O32" s="68">
        <f>SUMIF($S$8:$S$27,$N32,O$8:O$27)/SUMIF($S$8:$S$27,$N32,Q$8:Q$27)</f>
        <v>1.4469453376205787E-2</v>
      </c>
      <c r="P32" s="68">
        <f>SUMIF($S$8:$S$27,$N32,N$8:N$27)/SUMIF($S$8:$S$27,$N32,P$8:P$27)</f>
        <v>1.4136732329084589E-2</v>
      </c>
      <c r="Q32" s="68">
        <f>SUMPRODUCT(R8:R11,P8:P11)/SUM(P8:P11)</f>
        <v>1.4133371958285052E-2</v>
      </c>
      <c r="S32" s="102"/>
      <c r="T32" s="102"/>
    </row>
    <row r="33" spans="1:21" ht="17" thickBot="1" x14ac:dyDescent="0.25">
      <c r="A33" s="89"/>
      <c r="B33" s="85"/>
      <c r="C33" s="85"/>
      <c r="D33" s="85"/>
      <c r="E33" s="85"/>
      <c r="F33" s="85"/>
      <c r="G33" s="85"/>
      <c r="H33" s="85"/>
      <c r="I33" s="85"/>
      <c r="J33" s="86"/>
      <c r="N33" s="94">
        <v>2</v>
      </c>
      <c r="O33" s="68">
        <f>SUMIF($S$8:$S$27,$N33,O$8:O$27)/SUMIF($S$8:$S$27,$N33,Q$8:Q$27)</f>
        <v>1.8817204301075269E-2</v>
      </c>
      <c r="P33" s="68">
        <f>SUMIF($S$8:$S$27,$N33,N$8:N$27)/SUMIF($S$8:$S$27,$N33,P$8:P$27)</f>
        <v>1.6515837104072398E-2</v>
      </c>
      <c r="Q33" s="68">
        <f>SUMPRODUCT(R12:R15,P12:P15)/SUM(P12:P15)</f>
        <v>1.7187556561085976E-2</v>
      </c>
      <c r="S33" s="102"/>
      <c r="T33" s="102"/>
    </row>
    <row r="34" spans="1:21" ht="17" thickBot="1" x14ac:dyDescent="0.25">
      <c r="A34" s="302" t="s">
        <v>102</v>
      </c>
      <c r="B34" s="303"/>
      <c r="C34" s="303"/>
      <c r="D34" s="303"/>
      <c r="E34" s="303"/>
      <c r="F34" s="303"/>
      <c r="G34" s="303"/>
      <c r="H34" s="303"/>
      <c r="I34" s="303"/>
      <c r="J34" s="304"/>
      <c r="N34" s="94">
        <v>3</v>
      </c>
      <c r="O34" s="68">
        <f>SUMIF($S$8:$S$27,$N34,O$8:O$27)/SUMIF($S$8:$S$27,$N34,Q$8:Q$27)</f>
        <v>2.3711340206185566E-2</v>
      </c>
      <c r="P34" s="68">
        <f>SUMIF($S$8:$S$27,$N34,N$8:N$27)/SUMIF($S$8:$S$27,$N34,P$8:P$27)</f>
        <v>2.0531400966183576E-2</v>
      </c>
      <c r="Q34" s="68">
        <f>SUMPRODUCT(R16:R19,P16:P19)/SUM(P16:P19)</f>
        <v>2.1308212560386473E-2</v>
      </c>
      <c r="S34" s="102"/>
      <c r="T34" s="102"/>
    </row>
    <row r="35" spans="1:21" x14ac:dyDescent="0.2">
      <c r="N35" s="94">
        <v>4</v>
      </c>
      <c r="O35" s="68">
        <f>SUMIF($S$8:$S$27,$N35,O$8:O$27)/SUMIF($S$8:$S$27,$N35,Q$8:Q$27)</f>
        <v>2.7609756097560976E-2</v>
      </c>
      <c r="P35" s="68">
        <f>SUMIF($S$8:$S$27,$N35,N$8:N$27)/SUMIF($S$8:$S$27,$N35,P$8:P$27)</f>
        <v>2.7148194271481942E-2</v>
      </c>
      <c r="Q35" s="68">
        <f>SUMPRODUCT(R20:R23,P20:P23)/SUM(P20:P23)</f>
        <v>2.6105853051058531E-2</v>
      </c>
      <c r="S35" s="102"/>
      <c r="T35" s="102"/>
    </row>
    <row r="36" spans="1:21" ht="19" x14ac:dyDescent="0.2">
      <c r="A36" s="87"/>
      <c r="N36" s="93">
        <v>5</v>
      </c>
      <c r="O36" s="71">
        <f>SUMIF($S$8:$S$27,$N36,O$8:O$27)/SUMIF($S$8:$S$27,$N36,Q$8:Q$27)</f>
        <v>2.7981109799291616E-2</v>
      </c>
      <c r="P36" s="71">
        <f>SUMIF($S$8:$S$27,$N36,N$8:N$27)/SUMIF($S$8:$S$27,$N36,P$8:P$27)</f>
        <v>2.9336734693877552E-2</v>
      </c>
      <c r="Q36" s="71">
        <f>SUMPRODUCT(R24:R27,P24:P27)/SUM(P24:P27)</f>
        <v>3.2649744897959181E-2</v>
      </c>
      <c r="S36" s="102"/>
      <c r="T36" s="102"/>
    </row>
    <row r="37" spans="1:21" x14ac:dyDescent="0.2">
      <c r="A37" s="104"/>
      <c r="N37" s="94" t="s">
        <v>2</v>
      </c>
      <c r="O37" s="68">
        <f>SUM(O8:O27)/SUM(Q8:Q27)</f>
        <v>2.2529224229543038E-2</v>
      </c>
      <c r="P37" s="68">
        <f>SUM(N8:N27)/SUM(P8:P27)</f>
        <v>2.1287842383469487E-2</v>
      </c>
      <c r="Q37" s="68">
        <f>SUMPRODUCT(R8:R27,P8:P27)/SUM(P8:P27)</f>
        <v>2.2007328207592502E-2</v>
      </c>
      <c r="S37" s="102"/>
      <c r="T37" s="102"/>
    </row>
    <row r="38" spans="1:21" x14ac:dyDescent="0.2">
      <c r="N38" s="62"/>
      <c r="P38" s="62"/>
      <c r="Q38" s="68"/>
      <c r="U38" s="102"/>
    </row>
    <row r="39" spans="1:21" x14ac:dyDescent="0.2">
      <c r="M39" s="88" t="s">
        <v>37</v>
      </c>
      <c r="N39" s="62"/>
      <c r="P39" s="62"/>
      <c r="Q39" s="68"/>
      <c r="U39" s="102"/>
    </row>
    <row r="40" spans="1:21" x14ac:dyDescent="0.2">
      <c r="N40" s="62"/>
      <c r="P40" s="62"/>
      <c r="Q40" s="68"/>
      <c r="U40" s="102"/>
    </row>
    <row r="41" spans="1:21" ht="51" x14ac:dyDescent="0.2">
      <c r="N41" s="93" t="s">
        <v>35</v>
      </c>
      <c r="O41" s="49" t="s">
        <v>41</v>
      </c>
      <c r="P41" s="49" t="s">
        <v>40</v>
      </c>
      <c r="Q41" s="49" t="s">
        <v>38</v>
      </c>
      <c r="R41" s="49" t="s">
        <v>39</v>
      </c>
      <c r="T41" s="102"/>
      <c r="U41" s="102"/>
    </row>
    <row r="42" spans="1:21" x14ac:dyDescent="0.2">
      <c r="N42" s="94">
        <v>1</v>
      </c>
      <c r="O42" s="68">
        <f>O32/O$37</f>
        <v>0.64225262391554938</v>
      </c>
      <c r="P42" s="68">
        <v>1</v>
      </c>
      <c r="Q42" s="68">
        <f t="shared" ref="Q42:R46" si="7">P32/P$37</f>
        <v>0.66407539451072295</v>
      </c>
      <c r="R42" s="68">
        <f t="shared" si="7"/>
        <v>0.642212077039368</v>
      </c>
      <c r="T42" s="102"/>
      <c r="U42" s="102"/>
    </row>
    <row r="43" spans="1:21" x14ac:dyDescent="0.2">
      <c r="N43" s="94">
        <v>2</v>
      </c>
      <c r="O43" s="68">
        <f>O33/O$37</f>
        <v>0.83523534185433157</v>
      </c>
      <c r="P43" s="68">
        <v>1</v>
      </c>
      <c r="Q43" s="68">
        <f t="shared" si="7"/>
        <v>0.77583424409875079</v>
      </c>
      <c r="R43" s="68">
        <f t="shared" si="7"/>
        <v>0.78099242211311637</v>
      </c>
      <c r="T43" s="102"/>
      <c r="U43" s="102"/>
    </row>
    <row r="44" spans="1:21" x14ac:dyDescent="0.2">
      <c r="N44" s="94">
        <v>3</v>
      </c>
      <c r="O44" s="68">
        <f>O34/O$37</f>
        <v>1.0524703365104067</v>
      </c>
      <c r="P44" s="68">
        <v>1</v>
      </c>
      <c r="Q44" s="68">
        <f t="shared" si="7"/>
        <v>0.96446603635729167</v>
      </c>
      <c r="R44" s="68">
        <f t="shared" si="7"/>
        <v>0.96823259776873616</v>
      </c>
      <c r="T44" s="102"/>
      <c r="U44" s="102"/>
    </row>
    <row r="45" spans="1:21" x14ac:dyDescent="0.2">
      <c r="N45" s="94">
        <v>4</v>
      </c>
      <c r="O45" s="68">
        <f>O35/O$37</f>
        <v>1.2255085135757018</v>
      </c>
      <c r="P45" s="68">
        <v>1</v>
      </c>
      <c r="Q45" s="68">
        <f t="shared" si="7"/>
        <v>1.2752910220982825</v>
      </c>
      <c r="R45" s="68">
        <f t="shared" si="7"/>
        <v>1.1862345490013659</v>
      </c>
      <c r="T45" s="102"/>
      <c r="U45" s="102"/>
    </row>
    <row r="46" spans="1:21" x14ac:dyDescent="0.2">
      <c r="N46" s="94">
        <v>5</v>
      </c>
      <c r="O46" s="68">
        <f>O36/O$37</f>
        <v>1.2419917132610101</v>
      </c>
      <c r="P46" s="68">
        <v>1</v>
      </c>
      <c r="Q46" s="68">
        <f t="shared" si="7"/>
        <v>1.378098078960704</v>
      </c>
      <c r="R46" s="68">
        <f t="shared" si="7"/>
        <v>1.4835851308245158</v>
      </c>
      <c r="T46" s="102"/>
      <c r="U46" s="102"/>
    </row>
    <row r="47" spans="1:21" x14ac:dyDescent="0.2">
      <c r="N47" s="62"/>
      <c r="P47" s="62"/>
      <c r="Q47" s="68"/>
      <c r="U47" s="102"/>
    </row>
    <row r="48" spans="1:21" x14ac:dyDescent="0.2">
      <c r="M48" s="88" t="s">
        <v>42</v>
      </c>
      <c r="N48" s="62"/>
      <c r="P48" s="62"/>
      <c r="Q48" s="68"/>
      <c r="U48" s="102"/>
    </row>
    <row r="49" spans="11:21" x14ac:dyDescent="0.2">
      <c r="N49" s="62"/>
      <c r="P49" s="62"/>
      <c r="Q49" s="68"/>
      <c r="U49" s="102"/>
    </row>
    <row r="52" spans="11:21" ht="17" thickBot="1" x14ac:dyDescent="0.25">
      <c r="N52" s="105"/>
      <c r="R52" s="106"/>
    </row>
    <row r="53" spans="11:21" ht="18" x14ac:dyDescent="0.2">
      <c r="N53" s="51" t="s">
        <v>119</v>
      </c>
      <c r="O53" s="52">
        <f>(P42-$O42)^2+(P43-$O43)^2+(P44-$O44)^2+(P45-$O45)^2+(P46-$O46)^2</f>
        <v>0.26729779286480504</v>
      </c>
      <c r="R53" s="106"/>
    </row>
    <row r="54" spans="11:21" ht="18" x14ac:dyDescent="0.2">
      <c r="N54" s="53" t="s">
        <v>120</v>
      </c>
      <c r="O54" s="54">
        <f>(Q42-$O42)^2+(Q43-$O43)^2+(Q44-$O44)^2+(Q45-$O45)^2+(Q46-$O46)^2</f>
        <v>3.2752721515236831E-2</v>
      </c>
      <c r="R54" s="106"/>
    </row>
    <row r="55" spans="11:21" ht="19" thickBot="1" x14ac:dyDescent="0.25">
      <c r="N55" s="55" t="s">
        <v>121</v>
      </c>
      <c r="O55" s="56">
        <f>(R42-$O42)^2+(R43-$O43)^2+(R44-$O44)^2+(R45-$O45)^2+(R46-$O46)^2</f>
        <v>6.9948116317811643E-2</v>
      </c>
      <c r="R55" s="106"/>
    </row>
    <row r="56" spans="11:21" x14ac:dyDescent="0.2">
      <c r="N56" s="105"/>
      <c r="R56" s="106"/>
    </row>
    <row r="57" spans="11:21" x14ac:dyDescent="0.2">
      <c r="M57" s="88" t="s">
        <v>43</v>
      </c>
    </row>
    <row r="58" spans="11:21" x14ac:dyDescent="0.2">
      <c r="M58" s="88" t="s">
        <v>122</v>
      </c>
    </row>
    <row r="59" spans="11:21" ht="17" thickBot="1" x14ac:dyDescent="0.25"/>
    <row r="60" spans="11:21" ht="18" x14ac:dyDescent="0.2">
      <c r="N60" s="51" t="s">
        <v>119</v>
      </c>
      <c r="O60" s="52">
        <f>SUMXMY2(O42:O46,P42:P46)</f>
        <v>0.26729779286480504</v>
      </c>
    </row>
    <row r="61" spans="11:21" ht="18" x14ac:dyDescent="0.2">
      <c r="N61" s="53" t="s">
        <v>120</v>
      </c>
      <c r="O61" s="54">
        <f>SUMXMY2(O42:O46,Q42:Q46)</f>
        <v>3.2752721515236831E-2</v>
      </c>
    </row>
    <row r="62" spans="11:21" ht="19" thickBot="1" x14ac:dyDescent="0.25">
      <c r="L62" s="102"/>
      <c r="N62" s="55" t="s">
        <v>121</v>
      </c>
      <c r="O62" s="56">
        <f>SUMXMY2(O42:O46,R42:R46)</f>
        <v>6.9948116317811643E-2</v>
      </c>
    </row>
    <row r="63" spans="11:21" x14ac:dyDescent="0.2">
      <c r="K63" s="102"/>
      <c r="L63" s="102"/>
    </row>
    <row r="64" spans="11:21" x14ac:dyDescent="0.2">
      <c r="K64" s="102"/>
      <c r="L64" s="107" t="s">
        <v>3</v>
      </c>
    </row>
    <row r="65" spans="11:21" x14ac:dyDescent="0.2">
      <c r="K65" s="102"/>
      <c r="M65" s="305" t="s">
        <v>123</v>
      </c>
      <c r="N65" s="305"/>
      <c r="O65" s="305"/>
      <c r="P65" s="305"/>
      <c r="Q65" s="305"/>
      <c r="R65" s="305"/>
      <c r="S65" s="305"/>
      <c r="T65" s="305"/>
      <c r="U65" s="91"/>
    </row>
    <row r="66" spans="11:21" ht="16" customHeight="1" x14ac:dyDescent="0.2">
      <c r="M66" s="305"/>
      <c r="N66" s="305"/>
      <c r="O66" s="305"/>
      <c r="P66" s="305"/>
      <c r="Q66" s="305"/>
      <c r="R66" s="305"/>
      <c r="S66" s="305"/>
      <c r="T66" s="305"/>
      <c r="U66" s="91"/>
    </row>
    <row r="68" spans="11:21" x14ac:dyDescent="0.2">
      <c r="M68" s="305" t="s">
        <v>124</v>
      </c>
      <c r="N68" s="305"/>
      <c r="O68" s="305"/>
      <c r="P68" s="305"/>
      <c r="Q68" s="305"/>
      <c r="R68" s="305"/>
      <c r="S68" s="305"/>
      <c r="T68" s="305"/>
      <c r="U68" s="91"/>
    </row>
    <row r="69" spans="11:21" ht="16" customHeight="1" x14ac:dyDescent="0.2">
      <c r="M69" s="305"/>
      <c r="N69" s="305"/>
      <c r="O69" s="305"/>
      <c r="P69" s="305"/>
      <c r="Q69" s="305"/>
      <c r="R69" s="305"/>
      <c r="S69" s="305"/>
      <c r="T69" s="305"/>
      <c r="U69" s="91"/>
    </row>
    <row r="70" spans="11:21" x14ac:dyDescent="0.2">
      <c r="M70" s="305"/>
      <c r="N70" s="305"/>
      <c r="O70" s="305"/>
      <c r="P70" s="305"/>
      <c r="Q70" s="305"/>
      <c r="R70" s="305"/>
      <c r="S70" s="305"/>
      <c r="T70" s="305"/>
      <c r="U70" s="91"/>
    </row>
    <row r="71" spans="11:21" x14ac:dyDescent="0.2">
      <c r="M71" s="90"/>
      <c r="N71" s="90"/>
      <c r="O71" s="90"/>
      <c r="P71" s="90"/>
      <c r="Q71" s="90"/>
      <c r="R71" s="90"/>
      <c r="S71" s="90"/>
      <c r="T71" s="90"/>
      <c r="U71" s="90"/>
    </row>
    <row r="72" spans="11:21" x14ac:dyDescent="0.2">
      <c r="M72" s="305" t="s">
        <v>125</v>
      </c>
      <c r="N72" s="305"/>
      <c r="O72" s="305"/>
      <c r="P72" s="305"/>
      <c r="Q72" s="305"/>
      <c r="R72" s="305"/>
      <c r="S72" s="305"/>
      <c r="T72" s="305"/>
      <c r="U72" s="91"/>
    </row>
    <row r="73" spans="11:21" ht="16" customHeight="1" x14ac:dyDescent="0.2">
      <c r="L73" s="102"/>
      <c r="M73" s="305"/>
      <c r="N73" s="305"/>
      <c r="O73" s="305"/>
      <c r="P73" s="305"/>
      <c r="Q73" s="305"/>
      <c r="R73" s="305"/>
      <c r="S73" s="305"/>
      <c r="T73" s="305"/>
      <c r="U73" s="91"/>
    </row>
    <row r="74" spans="11:21" x14ac:dyDescent="0.2">
      <c r="K74" s="102"/>
      <c r="L74" s="102"/>
    </row>
    <row r="75" spans="11:21" ht="34" x14ac:dyDescent="0.2">
      <c r="K75" s="102"/>
      <c r="L75" s="102"/>
      <c r="P75" s="93" t="s">
        <v>35</v>
      </c>
      <c r="Q75" s="49" t="s">
        <v>45</v>
      </c>
    </row>
    <row r="76" spans="11:21" x14ac:dyDescent="0.2">
      <c r="K76" s="102"/>
      <c r="P76" s="94">
        <v>1</v>
      </c>
      <c r="Q76" s="108">
        <f>SUMIF(S$8:S$27,P76,P$8:P$27)</f>
        <v>8630</v>
      </c>
    </row>
    <row r="77" spans="11:21" x14ac:dyDescent="0.2">
      <c r="P77" s="94">
        <v>2</v>
      </c>
      <c r="Q77" s="108">
        <f>SUMIF(S$8:S$27,P77,P$8:P$27)</f>
        <v>8840</v>
      </c>
    </row>
    <row r="78" spans="11:21" x14ac:dyDescent="0.2">
      <c r="P78" s="94">
        <v>3</v>
      </c>
      <c r="Q78" s="108">
        <f>SUMIF(S$8:S$27,P78,P$8:P$27)</f>
        <v>8280</v>
      </c>
    </row>
    <row r="79" spans="11:21" x14ac:dyDescent="0.2">
      <c r="P79" s="94">
        <v>4</v>
      </c>
      <c r="Q79" s="108">
        <f>SUMIF(S$8:S$27,P79,P$8:P$27)</f>
        <v>8030</v>
      </c>
    </row>
    <row r="80" spans="11:21" x14ac:dyDescent="0.2">
      <c r="P80" s="94">
        <v>5</v>
      </c>
      <c r="Q80" s="108">
        <f>SUMIF(S$8:S$27,P80,P$8:P$27)</f>
        <v>7840</v>
      </c>
    </row>
    <row r="82" spans="11:13" x14ac:dyDescent="0.2">
      <c r="L82" s="102"/>
      <c r="M82" s="88" t="s">
        <v>46</v>
      </c>
    </row>
    <row r="83" spans="11:13" x14ac:dyDescent="0.2">
      <c r="K83" s="102"/>
      <c r="L83" s="102"/>
    </row>
    <row r="84" spans="11:13" x14ac:dyDescent="0.2">
      <c r="K84" s="102"/>
      <c r="L84" s="107" t="s">
        <v>4</v>
      </c>
    </row>
    <row r="85" spans="11:13" x14ac:dyDescent="0.2">
      <c r="K85" s="102"/>
      <c r="M85" s="88" t="s">
        <v>44</v>
      </c>
    </row>
    <row r="86" spans="11:13" x14ac:dyDescent="0.2">
      <c r="M86" s="102"/>
    </row>
    <row r="87" spans="11:13" x14ac:dyDescent="0.2">
      <c r="M87" s="102"/>
    </row>
    <row r="88" spans="11:13" x14ac:dyDescent="0.2">
      <c r="M88" s="102"/>
    </row>
    <row r="89" spans="11:13" x14ac:dyDescent="0.2">
      <c r="M89" s="102"/>
    </row>
    <row r="90" spans="11:13" x14ac:dyDescent="0.2">
      <c r="M90" s="102"/>
    </row>
    <row r="91" spans="11:13" x14ac:dyDescent="0.2">
      <c r="M91" s="102"/>
    </row>
    <row r="92" spans="11:13" x14ac:dyDescent="0.2">
      <c r="M92" s="102"/>
    </row>
    <row r="93" spans="11:13" x14ac:dyDescent="0.2">
      <c r="M93" s="102"/>
    </row>
    <row r="94" spans="11:13" x14ac:dyDescent="0.2">
      <c r="M94" s="102"/>
    </row>
    <row r="95" spans="11:13" x14ac:dyDescent="0.2">
      <c r="M95" s="102"/>
    </row>
    <row r="96" spans="11:13" x14ac:dyDescent="0.2">
      <c r="M96" s="102"/>
    </row>
    <row r="97" spans="1:24" x14ac:dyDescent="0.2">
      <c r="M97" s="102"/>
    </row>
    <row r="98" spans="1:24" x14ac:dyDescent="0.2">
      <c r="A98" s="104"/>
      <c r="B98" s="102"/>
      <c r="C98" s="102"/>
      <c r="D98" s="102"/>
      <c r="E98" s="102"/>
      <c r="F98" s="102"/>
      <c r="G98" s="102"/>
      <c r="H98" s="102"/>
      <c r="I98" s="102"/>
      <c r="J98" s="102"/>
      <c r="L98" s="102"/>
      <c r="M98" s="102"/>
    </row>
    <row r="99" spans="1:24" s="102" customFormat="1" x14ac:dyDescent="0.2">
      <c r="L99" s="88"/>
      <c r="X99" s="88"/>
    </row>
    <row r="100" spans="1:24" x14ac:dyDescent="0.2">
      <c r="X100" s="102"/>
    </row>
  </sheetData>
  <sortState xmlns:xlrd2="http://schemas.microsoft.com/office/spreadsheetml/2017/richdata2" ref="C8:H27">
    <sortCondition ref="H8:H27"/>
  </sortState>
  <mergeCells count="6">
    <mergeCell ref="A34:J34"/>
    <mergeCell ref="M72:T73"/>
    <mergeCell ref="M2:T3"/>
    <mergeCell ref="M65:T66"/>
    <mergeCell ref="M68:T70"/>
    <mergeCell ref="M29:T30"/>
  </mergeCells>
  <pageMargins left="0.7" right="0.7" top="0.75" bottom="0.75" header="0.3" footer="0.3"/>
  <pageSetup orientation="portrait" horizontalDpi="0" verticalDpi="0"/>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FEFF12-F60B-3041-9E2C-347A12546DA7}">
  <dimension ref="A1:U71"/>
  <sheetViews>
    <sheetView zoomScaleNormal="100" workbookViewId="0">
      <selection activeCell="B1" sqref="B1"/>
    </sheetView>
  </sheetViews>
  <sheetFormatPr baseColWidth="10" defaultColWidth="10.83203125" defaultRowHeight="16" outlineLevelCol="1" x14ac:dyDescent="0.2"/>
  <cols>
    <col min="1" max="1" width="4.6640625" style="88" customWidth="1"/>
    <col min="2" max="4" width="10.83203125" style="88" customWidth="1"/>
    <col min="5" max="5" width="11.6640625" style="88" bestFit="1" customWidth="1"/>
    <col min="6" max="10" width="10.83203125" style="88" customWidth="1"/>
    <col min="11" max="11" width="10.83203125" style="88" bestFit="1" customWidth="1"/>
    <col min="12" max="12" width="10.83203125" style="88" hidden="1" customWidth="1" outlineLevel="1"/>
    <col min="13" max="13" width="13.6640625" style="88" hidden="1" customWidth="1" outlineLevel="1"/>
    <col min="14" max="14" width="10.83203125" style="88" hidden="1" customWidth="1" outlineLevel="1"/>
    <col min="15" max="15" width="12.5" style="88" hidden="1" customWidth="1" outlineLevel="1"/>
    <col min="16" max="16" width="10.83203125" style="88" hidden="1" customWidth="1" outlineLevel="1"/>
    <col min="17" max="17" width="11.5" style="88" hidden="1" customWidth="1" outlineLevel="1"/>
    <col min="18" max="18" width="10.83203125" style="88" hidden="1" customWidth="1" outlineLevel="1"/>
    <col min="19" max="19" width="12.1640625" style="88" hidden="1" customWidth="1" outlineLevel="1"/>
    <col min="20" max="20" width="10.83203125" style="88" hidden="1" customWidth="1" outlineLevel="1"/>
    <col min="21" max="21" width="10.83203125" style="88" customWidth="1" collapsed="1"/>
    <col min="22" max="16384" width="10.83203125" style="88"/>
  </cols>
  <sheetData>
    <row r="1" spans="1:20" ht="19" x14ac:dyDescent="0.2">
      <c r="A1" s="109"/>
      <c r="B1" s="142" t="s">
        <v>148</v>
      </c>
      <c r="C1" s="13"/>
      <c r="D1" s="13"/>
      <c r="E1" s="13"/>
      <c r="F1" s="110"/>
      <c r="G1" s="110"/>
      <c r="H1" s="110"/>
      <c r="I1" s="110"/>
      <c r="J1" s="111"/>
      <c r="K1" s="87" t="s">
        <v>103</v>
      </c>
      <c r="L1" s="87"/>
    </row>
    <row r="2" spans="1:20" ht="19" x14ac:dyDescent="0.2">
      <c r="A2" s="112"/>
      <c r="B2" s="113"/>
      <c r="C2" s="110"/>
      <c r="D2" s="110"/>
      <c r="E2" s="110"/>
      <c r="F2" s="110"/>
      <c r="G2" s="110"/>
      <c r="H2" s="110"/>
      <c r="I2" s="110"/>
      <c r="J2" s="111"/>
      <c r="M2" s="88" t="s">
        <v>61</v>
      </c>
    </row>
    <row r="3" spans="1:20" x14ac:dyDescent="0.2">
      <c r="A3" s="112"/>
      <c r="B3" s="110" t="s">
        <v>47</v>
      </c>
      <c r="C3" s="110"/>
      <c r="D3" s="110"/>
      <c r="E3" s="110"/>
      <c r="F3" s="110"/>
      <c r="G3" s="110"/>
      <c r="H3" s="110"/>
      <c r="I3" s="110"/>
      <c r="J3" s="111"/>
    </row>
    <row r="4" spans="1:20" ht="51" x14ac:dyDescent="0.2">
      <c r="A4" s="112"/>
      <c r="B4" s="145" t="s">
        <v>53</v>
      </c>
      <c r="C4" s="110"/>
      <c r="D4" s="110"/>
      <c r="E4" s="110"/>
      <c r="F4" s="110"/>
      <c r="G4" s="110"/>
      <c r="H4" s="110"/>
      <c r="I4" s="110"/>
      <c r="J4" s="111"/>
      <c r="M4" s="114"/>
      <c r="N4" s="115" t="s">
        <v>48</v>
      </c>
      <c r="O4" s="6" t="s">
        <v>62</v>
      </c>
      <c r="P4" s="6" t="s">
        <v>63</v>
      </c>
      <c r="Q4" s="6" t="s">
        <v>64</v>
      </c>
      <c r="R4" s="6" t="s">
        <v>65</v>
      </c>
      <c r="S4" s="7"/>
    </row>
    <row r="5" spans="1:20" x14ac:dyDescent="0.2">
      <c r="A5" s="112"/>
      <c r="B5" s="306" t="s">
        <v>48</v>
      </c>
      <c r="C5" s="307"/>
      <c r="D5" s="166" t="s">
        <v>11</v>
      </c>
      <c r="E5" s="166" t="s">
        <v>12</v>
      </c>
      <c r="F5" s="166" t="s">
        <v>14</v>
      </c>
      <c r="G5" s="166" t="s">
        <v>15</v>
      </c>
      <c r="H5" s="166" t="s">
        <v>13</v>
      </c>
      <c r="I5" s="167" t="s">
        <v>50</v>
      </c>
      <c r="J5" s="111"/>
      <c r="M5" s="114"/>
      <c r="N5" s="116" t="s">
        <v>55</v>
      </c>
      <c r="O5" s="114">
        <f>D6</f>
        <v>6.0000000000000001E-3</v>
      </c>
      <c r="P5" s="114">
        <f>D11</f>
        <v>60</v>
      </c>
      <c r="Q5" s="114">
        <f>O5*P5</f>
        <v>0.36</v>
      </c>
      <c r="R5" s="117">
        <f t="shared" ref="R5:R10" si="0">Q5/Q$11</f>
        <v>4.5859872611464965E-2</v>
      </c>
      <c r="S5" s="114"/>
    </row>
    <row r="6" spans="1:20" x14ac:dyDescent="0.2">
      <c r="A6" s="112"/>
      <c r="B6" s="306" t="s">
        <v>49</v>
      </c>
      <c r="C6" s="307"/>
      <c r="D6" s="131">
        <v>6.0000000000000001E-3</v>
      </c>
      <c r="E6" s="131">
        <v>6.0000000000000001E-3</v>
      </c>
      <c r="F6" s="131">
        <v>8.5000000000000006E-2</v>
      </c>
      <c r="G6" s="131">
        <v>0.37</v>
      </c>
      <c r="H6" s="168">
        <v>1</v>
      </c>
      <c r="I6" s="170">
        <v>4.3</v>
      </c>
      <c r="J6" s="111"/>
      <c r="M6" s="114"/>
      <c r="N6" s="116" t="s">
        <v>12</v>
      </c>
      <c r="O6" s="114">
        <f>E6</f>
        <v>6.0000000000000001E-3</v>
      </c>
      <c r="P6" s="114">
        <f>E11</f>
        <v>125</v>
      </c>
      <c r="Q6" s="114">
        <f>O6*P6</f>
        <v>0.75</v>
      </c>
      <c r="R6" s="117">
        <f t="shared" si="0"/>
        <v>9.5541401273885343E-2</v>
      </c>
      <c r="S6" s="118"/>
      <c r="T6" s="114"/>
    </row>
    <row r="7" spans="1:20" x14ac:dyDescent="0.2">
      <c r="A7" s="112"/>
      <c r="B7" s="110"/>
      <c r="C7" s="120"/>
      <c r="D7" s="120"/>
      <c r="E7" s="120"/>
      <c r="F7" s="120"/>
      <c r="G7" s="120"/>
      <c r="H7" s="121"/>
      <c r="I7" s="110"/>
      <c r="J7" s="111"/>
      <c r="M7" s="114"/>
      <c r="N7" s="116" t="s">
        <v>14</v>
      </c>
      <c r="O7" s="114">
        <f>F6</f>
        <v>8.5000000000000006E-2</v>
      </c>
      <c r="P7" s="114">
        <f>F11</f>
        <v>40</v>
      </c>
      <c r="Q7" s="114">
        <f>O7*P7</f>
        <v>3.4000000000000004</v>
      </c>
      <c r="R7" s="117">
        <f>Q7/Q$11</f>
        <v>0.43312101910828027</v>
      </c>
      <c r="S7" s="114"/>
      <c r="T7" s="119"/>
    </row>
    <row r="8" spans="1:20" x14ac:dyDescent="0.2">
      <c r="A8" s="112"/>
      <c r="B8" s="110" t="s">
        <v>51</v>
      </c>
      <c r="C8" s="120"/>
      <c r="D8" s="120"/>
      <c r="E8" s="120"/>
      <c r="F8" s="120"/>
      <c r="G8" s="120"/>
      <c r="H8" s="121"/>
      <c r="I8" s="110"/>
      <c r="J8" s="111"/>
      <c r="M8" s="114"/>
      <c r="N8" s="116" t="s">
        <v>15</v>
      </c>
      <c r="O8" s="114">
        <f>G6</f>
        <v>0.37</v>
      </c>
      <c r="P8" s="114">
        <f>G11</f>
        <v>4</v>
      </c>
      <c r="Q8" s="114">
        <f t="shared" ref="Q8:Q10" si="1">O8*P8</f>
        <v>1.48</v>
      </c>
      <c r="R8" s="117">
        <f t="shared" si="0"/>
        <v>0.18853503184713374</v>
      </c>
      <c r="S8" s="114"/>
      <c r="T8" s="119"/>
    </row>
    <row r="9" spans="1:20" x14ac:dyDescent="0.2">
      <c r="A9" s="112"/>
      <c r="B9" s="110"/>
      <c r="C9" s="120"/>
      <c r="D9" s="120"/>
      <c r="E9" s="120"/>
      <c r="F9" s="120"/>
      <c r="G9" s="120"/>
      <c r="H9" s="121"/>
      <c r="I9" s="110"/>
      <c r="J9" s="111"/>
      <c r="M9" s="114"/>
      <c r="N9" s="116" t="s">
        <v>13</v>
      </c>
      <c r="O9" s="122">
        <f>H6</f>
        <v>1</v>
      </c>
      <c r="P9" s="122">
        <f>H11</f>
        <v>1</v>
      </c>
      <c r="Q9" s="114">
        <f t="shared" si="1"/>
        <v>1</v>
      </c>
      <c r="R9" s="117">
        <f t="shared" si="0"/>
        <v>0.12738853503184713</v>
      </c>
      <c r="S9" s="114"/>
      <c r="T9" s="119"/>
    </row>
    <row r="10" spans="1:20" x14ac:dyDescent="0.2">
      <c r="A10" s="112"/>
      <c r="B10" s="306" t="s">
        <v>48</v>
      </c>
      <c r="C10" s="307"/>
      <c r="D10" s="166" t="s">
        <v>11</v>
      </c>
      <c r="E10" s="166" t="s">
        <v>12</v>
      </c>
      <c r="F10" s="166" t="s">
        <v>14</v>
      </c>
      <c r="G10" s="166" t="s">
        <v>15</v>
      </c>
      <c r="H10" s="166" t="s">
        <v>13</v>
      </c>
      <c r="I10" s="167" t="s">
        <v>50</v>
      </c>
      <c r="J10" s="111"/>
      <c r="M10" s="114"/>
      <c r="N10" s="115" t="s">
        <v>50</v>
      </c>
      <c r="O10" s="123">
        <f>I6</f>
        <v>4.3</v>
      </c>
      <c r="P10" s="124">
        <f>I11</f>
        <v>0.2</v>
      </c>
      <c r="Q10" s="125">
        <f t="shared" si="1"/>
        <v>0.86</v>
      </c>
      <c r="R10" s="126">
        <f t="shared" si="0"/>
        <v>0.10955414012738852</v>
      </c>
      <c r="S10" s="114"/>
      <c r="T10" s="119"/>
    </row>
    <row r="11" spans="1:20" x14ac:dyDescent="0.2">
      <c r="A11" s="112"/>
      <c r="B11" s="306" t="s">
        <v>52</v>
      </c>
      <c r="C11" s="307"/>
      <c r="D11" s="131">
        <v>60</v>
      </c>
      <c r="E11" s="131">
        <v>125</v>
      </c>
      <c r="F11" s="131">
        <v>40</v>
      </c>
      <c r="G11" s="131">
        <v>4</v>
      </c>
      <c r="H11" s="168">
        <v>1</v>
      </c>
      <c r="I11" s="169">
        <v>0.2</v>
      </c>
      <c r="J11" s="111"/>
      <c r="M11" s="114"/>
      <c r="N11" s="116" t="s">
        <v>2</v>
      </c>
      <c r="O11" s="114"/>
      <c r="P11" s="114"/>
      <c r="Q11" s="114">
        <f>SUM(Q5:Q10)</f>
        <v>7.8500000000000005</v>
      </c>
      <c r="R11" s="117">
        <f>SUM(R5:R10)</f>
        <v>0.99999999999999989</v>
      </c>
      <c r="S11" s="114"/>
      <c r="T11" s="119"/>
    </row>
    <row r="12" spans="1:20" x14ac:dyDescent="0.2">
      <c r="A12" s="112"/>
      <c r="B12" s="110"/>
      <c r="C12" s="120"/>
      <c r="D12" s="120"/>
      <c r="E12" s="120"/>
      <c r="F12" s="120"/>
      <c r="G12" s="120"/>
      <c r="H12" s="121"/>
      <c r="I12" s="110"/>
      <c r="J12" s="111"/>
      <c r="M12" s="114"/>
      <c r="N12" s="114"/>
      <c r="O12" s="114"/>
      <c r="P12" s="114"/>
      <c r="Q12" s="114"/>
      <c r="R12" s="119"/>
      <c r="S12" s="114"/>
      <c r="T12" s="119"/>
    </row>
    <row r="13" spans="1:20" x14ac:dyDescent="0.2">
      <c r="A13" s="112"/>
      <c r="B13" s="181" t="s">
        <v>145</v>
      </c>
      <c r="C13" s="120"/>
      <c r="D13" s="120"/>
      <c r="E13" s="120"/>
      <c r="F13" s="120"/>
      <c r="G13" s="120"/>
      <c r="H13" s="121"/>
      <c r="I13" s="110"/>
      <c r="J13" s="111"/>
      <c r="M13" s="127" t="s">
        <v>66</v>
      </c>
      <c r="N13" s="114"/>
      <c r="O13" s="114"/>
      <c r="P13" s="114"/>
      <c r="Q13" s="114"/>
      <c r="R13" s="128" t="s">
        <v>68</v>
      </c>
      <c r="S13" s="114"/>
      <c r="T13" s="119"/>
    </row>
    <row r="14" spans="1:20" x14ac:dyDescent="0.2">
      <c r="A14" s="112"/>
      <c r="B14" s="110"/>
      <c r="C14" s="120"/>
      <c r="D14" s="120"/>
      <c r="E14" s="120"/>
      <c r="F14" s="120"/>
      <c r="G14" s="120"/>
      <c r="H14" s="121"/>
      <c r="I14" s="110"/>
      <c r="J14" s="111"/>
      <c r="M14" s="127"/>
      <c r="N14" s="114"/>
      <c r="O14" s="114"/>
      <c r="P14" s="114"/>
      <c r="Q14" s="114"/>
      <c r="R14" s="128"/>
      <c r="S14" s="114"/>
      <c r="T14" s="119"/>
    </row>
    <row r="15" spans="1:20" ht="51" x14ac:dyDescent="0.2">
      <c r="A15" s="112"/>
      <c r="B15" s="110"/>
      <c r="C15" s="120"/>
      <c r="D15" s="165" t="s">
        <v>48</v>
      </c>
      <c r="E15" s="172" t="s">
        <v>54</v>
      </c>
      <c r="F15" s="173" t="s">
        <v>56</v>
      </c>
      <c r="G15" s="120"/>
      <c r="H15" s="121"/>
      <c r="I15" s="110"/>
      <c r="J15" s="111"/>
      <c r="M15" s="114"/>
      <c r="N15" s="115" t="s">
        <v>48</v>
      </c>
      <c r="O15" s="6" t="s">
        <v>67</v>
      </c>
      <c r="P15" s="6" t="s">
        <v>56</v>
      </c>
      <c r="Q15" s="114"/>
      <c r="R15" s="115" t="s">
        <v>48</v>
      </c>
      <c r="S15" s="179" t="s">
        <v>144</v>
      </c>
      <c r="T15" s="6" t="s">
        <v>56</v>
      </c>
    </row>
    <row r="16" spans="1:20" x14ac:dyDescent="0.2">
      <c r="A16" s="112"/>
      <c r="B16" s="110"/>
      <c r="C16" s="120"/>
      <c r="D16" s="174" t="s">
        <v>55</v>
      </c>
      <c r="E16" s="175">
        <v>3.7199999999999997E-2</v>
      </c>
      <c r="F16" s="176">
        <v>0.15</v>
      </c>
      <c r="G16" s="120"/>
      <c r="H16" s="121"/>
      <c r="I16" s="110"/>
      <c r="J16" s="111"/>
      <c r="M16" s="114"/>
      <c r="N16" s="116" t="s">
        <v>55</v>
      </c>
      <c r="O16" s="129">
        <f t="shared" ref="O16:O21" si="2">R5</f>
        <v>4.5859872611464965E-2</v>
      </c>
      <c r="P16" s="130">
        <f t="shared" ref="P16:P21" si="3">F16</f>
        <v>0.15</v>
      </c>
      <c r="Q16" s="114"/>
      <c r="R16" s="116" t="s">
        <v>55</v>
      </c>
      <c r="S16" s="129">
        <f t="shared" ref="S16:S21" si="4">E16</f>
        <v>3.7199999999999997E-2</v>
      </c>
      <c r="T16" s="130">
        <f>P16</f>
        <v>0.15</v>
      </c>
    </row>
    <row r="17" spans="1:21" x14ac:dyDescent="0.2">
      <c r="A17" s="112"/>
      <c r="B17" s="110"/>
      <c r="C17" s="120"/>
      <c r="D17" s="174" t="s">
        <v>12</v>
      </c>
      <c r="E17" s="175">
        <v>8.9200000000000002E-2</v>
      </c>
      <c r="F17" s="176">
        <v>0.48</v>
      </c>
      <c r="G17" s="120"/>
      <c r="H17" s="121"/>
      <c r="I17" s="110"/>
      <c r="J17" s="111"/>
      <c r="M17" s="114"/>
      <c r="N17" s="116" t="s">
        <v>12</v>
      </c>
      <c r="O17" s="129">
        <f t="shared" si="2"/>
        <v>9.5541401273885343E-2</v>
      </c>
      <c r="P17" s="130">
        <f t="shared" si="3"/>
        <v>0.48</v>
      </c>
      <c r="Q17" s="114"/>
      <c r="R17" s="116" t="s">
        <v>12</v>
      </c>
      <c r="S17" s="129">
        <f t="shared" si="4"/>
        <v>8.9200000000000002E-2</v>
      </c>
      <c r="T17" s="130">
        <f t="shared" ref="T17:T21" si="5">P17</f>
        <v>0.48</v>
      </c>
    </row>
    <row r="18" spans="1:21" x14ac:dyDescent="0.2">
      <c r="A18" s="112"/>
      <c r="B18" s="110"/>
      <c r="C18" s="120"/>
      <c r="D18" s="174" t="s">
        <v>14</v>
      </c>
      <c r="E18" s="175">
        <v>0.39639999999999997</v>
      </c>
      <c r="F18" s="176">
        <v>0.22</v>
      </c>
      <c r="G18" s="120"/>
      <c r="H18" s="121"/>
      <c r="I18" s="110"/>
      <c r="J18" s="111"/>
      <c r="M18" s="114"/>
      <c r="N18" s="116" t="s">
        <v>14</v>
      </c>
      <c r="O18" s="129">
        <f>R7</f>
        <v>0.43312101910828027</v>
      </c>
      <c r="P18" s="130">
        <f t="shared" si="3"/>
        <v>0.22</v>
      </c>
      <c r="Q18" s="114"/>
      <c r="R18" s="116" t="s">
        <v>14</v>
      </c>
      <c r="S18" s="129">
        <f t="shared" si="4"/>
        <v>0.39639999999999997</v>
      </c>
      <c r="T18" s="130">
        <f>P18</f>
        <v>0.22</v>
      </c>
    </row>
    <row r="19" spans="1:21" x14ac:dyDescent="0.2">
      <c r="A19" s="112"/>
      <c r="B19" s="110"/>
      <c r="C19" s="120"/>
      <c r="D19" s="174" t="s">
        <v>15</v>
      </c>
      <c r="E19" s="175">
        <v>0.2382</v>
      </c>
      <c r="F19" s="176">
        <v>0.02</v>
      </c>
      <c r="G19" s="120"/>
      <c r="H19" s="121"/>
      <c r="I19" s="110"/>
      <c r="J19" s="111"/>
      <c r="M19" s="114"/>
      <c r="N19" s="116" t="s">
        <v>15</v>
      </c>
      <c r="O19" s="129">
        <f>R8</f>
        <v>0.18853503184713374</v>
      </c>
      <c r="P19" s="130">
        <f t="shared" si="3"/>
        <v>0.02</v>
      </c>
      <c r="Q19" s="114"/>
      <c r="R19" s="116" t="s">
        <v>15</v>
      </c>
      <c r="S19" s="129">
        <f>E19</f>
        <v>0.2382</v>
      </c>
      <c r="T19" s="130">
        <f t="shared" si="5"/>
        <v>0.02</v>
      </c>
    </row>
    <row r="20" spans="1:21" x14ac:dyDescent="0.2">
      <c r="A20" s="112"/>
      <c r="B20" s="110"/>
      <c r="C20" s="120"/>
      <c r="D20" s="174" t="s">
        <v>13</v>
      </c>
      <c r="E20" s="175">
        <v>0.1464</v>
      </c>
      <c r="F20" s="176">
        <v>0</v>
      </c>
      <c r="G20" s="120"/>
      <c r="H20" s="121"/>
      <c r="I20" s="110"/>
      <c r="J20" s="111"/>
      <c r="M20" s="114"/>
      <c r="N20" s="116" t="s">
        <v>13</v>
      </c>
      <c r="O20" s="129">
        <f t="shared" si="2"/>
        <v>0.12738853503184713</v>
      </c>
      <c r="P20" s="130">
        <f t="shared" si="3"/>
        <v>0</v>
      </c>
      <c r="Q20" s="114"/>
      <c r="R20" s="116" t="s">
        <v>13</v>
      </c>
      <c r="S20" s="129">
        <f t="shared" si="4"/>
        <v>0.1464</v>
      </c>
      <c r="T20" s="130">
        <f t="shared" si="5"/>
        <v>0</v>
      </c>
    </row>
    <row r="21" spans="1:21" x14ac:dyDescent="0.2">
      <c r="A21" s="112"/>
      <c r="B21" s="110"/>
      <c r="C21" s="120"/>
      <c r="D21" s="171" t="s">
        <v>50</v>
      </c>
      <c r="E21" s="177">
        <v>9.2600000000000002E-2</v>
      </c>
      <c r="F21" s="178">
        <v>0</v>
      </c>
      <c r="G21" s="120"/>
      <c r="H21" s="121"/>
      <c r="I21" s="110"/>
      <c r="J21" s="111"/>
      <c r="M21" s="114"/>
      <c r="N21" s="115" t="s">
        <v>50</v>
      </c>
      <c r="O21" s="132">
        <f t="shared" si="2"/>
        <v>0.10955414012738852</v>
      </c>
      <c r="P21" s="133">
        <f t="shared" si="3"/>
        <v>0</v>
      </c>
      <c r="Q21" s="114"/>
      <c r="R21" s="115" t="s">
        <v>50</v>
      </c>
      <c r="S21" s="132">
        <f t="shared" si="4"/>
        <v>9.2600000000000002E-2</v>
      </c>
      <c r="T21" s="133">
        <f t="shared" si="5"/>
        <v>0</v>
      </c>
    </row>
    <row r="22" spans="1:21" x14ac:dyDescent="0.2">
      <c r="A22" s="112"/>
      <c r="B22" s="110"/>
      <c r="C22" s="120"/>
      <c r="D22" s="120"/>
      <c r="E22" s="120"/>
      <c r="F22" s="120"/>
      <c r="G22" s="120"/>
      <c r="H22" s="121"/>
      <c r="I22" s="110"/>
      <c r="J22" s="111"/>
      <c r="M22" s="114"/>
      <c r="N22" s="116" t="s">
        <v>2</v>
      </c>
      <c r="O22" s="129"/>
      <c r="P22" s="134">
        <f>SUMPRODUCT(P16:P21,O16:O21)</f>
        <v>0.15179617834394904</v>
      </c>
      <c r="Q22" s="114"/>
      <c r="R22" s="116" t="s">
        <v>2</v>
      </c>
      <c r="S22" s="129"/>
      <c r="T22" s="134">
        <f>SUMPRODUCT(T16:T21,S16:S21)</f>
        <v>0.14036799999999999</v>
      </c>
    </row>
    <row r="23" spans="1:21" x14ac:dyDescent="0.2">
      <c r="A23" s="112"/>
      <c r="B23" s="110" t="s">
        <v>58</v>
      </c>
      <c r="C23" s="120"/>
      <c r="D23" s="120"/>
      <c r="E23" s="120"/>
      <c r="F23" s="120"/>
      <c r="G23" s="120"/>
      <c r="H23" s="121"/>
      <c r="I23" s="110"/>
      <c r="J23" s="111"/>
      <c r="M23" s="114"/>
      <c r="N23" s="114"/>
      <c r="O23" s="114"/>
      <c r="P23" s="114"/>
      <c r="Q23" s="114"/>
      <c r="R23" s="119"/>
      <c r="S23" s="114"/>
    </row>
    <row r="24" spans="1:21" x14ac:dyDescent="0.2">
      <c r="A24" s="112"/>
      <c r="B24" s="110"/>
      <c r="C24" s="120"/>
      <c r="D24" s="120"/>
      <c r="E24" s="120"/>
      <c r="F24" s="120"/>
      <c r="G24" s="120"/>
      <c r="H24" s="121"/>
      <c r="I24" s="110"/>
      <c r="J24" s="111"/>
      <c r="M24" s="269" t="s">
        <v>237</v>
      </c>
      <c r="N24" s="114"/>
      <c r="O24" s="114"/>
      <c r="P24" s="114"/>
      <c r="Q24" s="114"/>
      <c r="R24" s="119"/>
      <c r="S24" s="114"/>
    </row>
    <row r="25" spans="1:21" ht="17" thickBot="1" x14ac:dyDescent="0.25">
      <c r="A25" s="112"/>
      <c r="B25" s="110"/>
      <c r="C25" s="120"/>
      <c r="D25" s="137" t="s">
        <v>57</v>
      </c>
      <c r="E25" s="138">
        <v>30000000</v>
      </c>
      <c r="F25" s="120"/>
      <c r="G25" s="120"/>
      <c r="H25" s="121"/>
      <c r="I25" s="110"/>
      <c r="J25" s="111"/>
      <c r="M25" s="114"/>
      <c r="N25" s="114"/>
      <c r="O25" s="114"/>
      <c r="P25" s="114"/>
      <c r="Q25" s="114"/>
      <c r="R25" s="119"/>
      <c r="S25" s="114"/>
    </row>
    <row r="26" spans="1:21" ht="17" thickBot="1" x14ac:dyDescent="0.25">
      <c r="A26" s="112"/>
      <c r="B26" s="110"/>
      <c r="C26" s="120"/>
      <c r="D26" s="137" t="s">
        <v>69</v>
      </c>
      <c r="E26" s="138">
        <v>20000000</v>
      </c>
      <c r="F26" s="120"/>
      <c r="G26" s="120"/>
      <c r="H26" s="121"/>
      <c r="I26" s="110"/>
      <c r="J26" s="111"/>
      <c r="N26" s="114"/>
      <c r="O26" s="135" t="s">
        <v>71</v>
      </c>
      <c r="P26" s="136">
        <f>$E25*P22</f>
        <v>4553885.350318471</v>
      </c>
      <c r="Q26" s="114"/>
      <c r="R26" s="119"/>
      <c r="S26" s="135" t="s">
        <v>70</v>
      </c>
      <c r="T26" s="136">
        <f>$E25*T22</f>
        <v>4211040</v>
      </c>
    </row>
    <row r="27" spans="1:21" x14ac:dyDescent="0.2">
      <c r="A27" s="112"/>
      <c r="B27" s="110"/>
      <c r="C27" s="120"/>
      <c r="D27" s="120"/>
      <c r="E27" s="120"/>
      <c r="F27" s="120"/>
      <c r="G27" s="120"/>
      <c r="H27" s="110"/>
      <c r="I27" s="110"/>
      <c r="J27" s="111"/>
    </row>
    <row r="28" spans="1:21" x14ac:dyDescent="0.2">
      <c r="A28" s="112"/>
      <c r="B28" s="110" t="s">
        <v>59</v>
      </c>
      <c r="C28" s="110"/>
      <c r="D28" s="110"/>
      <c r="E28" s="110"/>
      <c r="F28" s="110"/>
      <c r="G28" s="110"/>
      <c r="H28" s="110"/>
      <c r="I28" s="110"/>
      <c r="J28" s="111"/>
    </row>
    <row r="29" spans="1:21" x14ac:dyDescent="0.2">
      <c r="A29" s="112"/>
      <c r="B29" s="110" t="s">
        <v>60</v>
      </c>
      <c r="C29" s="110"/>
      <c r="D29" s="110"/>
      <c r="E29" s="110"/>
      <c r="F29" s="110"/>
      <c r="G29" s="110"/>
      <c r="H29" s="110"/>
      <c r="I29" s="110"/>
      <c r="J29" s="111"/>
      <c r="L29" s="107" t="s">
        <v>3</v>
      </c>
    </row>
    <row r="30" spans="1:21" x14ac:dyDescent="0.2">
      <c r="A30" s="112"/>
      <c r="B30" s="110"/>
      <c r="C30" s="110"/>
      <c r="D30" s="110"/>
      <c r="E30" s="110"/>
      <c r="F30" s="110"/>
      <c r="G30" s="110"/>
      <c r="H30" s="110"/>
      <c r="I30" s="110"/>
      <c r="J30" s="111"/>
      <c r="M30" s="305" t="s">
        <v>126</v>
      </c>
      <c r="N30" s="305"/>
      <c r="O30" s="305"/>
      <c r="P30" s="305"/>
      <c r="Q30" s="305"/>
      <c r="R30" s="305"/>
      <c r="S30" s="305"/>
      <c r="T30" s="305"/>
    </row>
    <row r="31" spans="1:21" ht="16" customHeight="1" thickBot="1" x14ac:dyDescent="0.25">
      <c r="A31" s="112"/>
      <c r="B31" s="110"/>
      <c r="C31" s="110"/>
      <c r="D31" s="110"/>
      <c r="E31" s="110"/>
      <c r="F31" s="110"/>
      <c r="G31" s="110"/>
      <c r="H31" s="110"/>
      <c r="I31" s="110"/>
      <c r="J31" s="111"/>
      <c r="M31" s="305"/>
      <c r="N31" s="305"/>
      <c r="O31" s="305"/>
      <c r="P31" s="305"/>
      <c r="Q31" s="305"/>
      <c r="R31" s="305"/>
      <c r="S31" s="305"/>
      <c r="T31" s="305"/>
      <c r="U31" s="91"/>
    </row>
    <row r="32" spans="1:21" ht="17" thickBot="1" x14ac:dyDescent="0.25">
      <c r="A32" s="302" t="s">
        <v>102</v>
      </c>
      <c r="B32" s="303"/>
      <c r="C32" s="303"/>
      <c r="D32" s="303"/>
      <c r="E32" s="303"/>
      <c r="F32" s="303"/>
      <c r="G32" s="303"/>
      <c r="H32" s="303"/>
      <c r="I32" s="303"/>
      <c r="J32" s="304"/>
      <c r="U32" s="91"/>
    </row>
    <row r="33" spans="1:21" x14ac:dyDescent="0.2">
      <c r="M33" s="305" t="s">
        <v>238</v>
      </c>
      <c r="N33" s="305"/>
      <c r="O33" s="305"/>
      <c r="P33" s="305"/>
      <c r="Q33" s="305"/>
      <c r="R33" s="305"/>
      <c r="S33" s="305"/>
      <c r="T33" s="305"/>
    </row>
    <row r="34" spans="1:21" ht="16.25" customHeight="1" x14ac:dyDescent="0.2">
      <c r="A34" s="87"/>
      <c r="M34" s="305"/>
      <c r="N34" s="305"/>
      <c r="O34" s="305"/>
      <c r="P34" s="305"/>
      <c r="Q34" s="305"/>
      <c r="R34" s="305"/>
      <c r="S34" s="305"/>
      <c r="T34" s="305"/>
      <c r="U34" s="91"/>
    </row>
    <row r="35" spans="1:21" x14ac:dyDescent="0.2">
      <c r="A35" s="104"/>
      <c r="P35" s="62"/>
      <c r="Q35" s="139"/>
      <c r="U35" s="91"/>
    </row>
    <row r="36" spans="1:21" x14ac:dyDescent="0.2">
      <c r="M36" s="305" t="s">
        <v>127</v>
      </c>
      <c r="N36" s="305"/>
      <c r="O36" s="305"/>
      <c r="P36" s="305"/>
      <c r="Q36" s="305"/>
      <c r="R36" s="305"/>
      <c r="S36" s="305"/>
      <c r="T36" s="305"/>
    </row>
    <row r="37" spans="1:21" ht="18.5" customHeight="1" x14ac:dyDescent="0.2">
      <c r="M37" s="305"/>
      <c r="N37" s="305"/>
      <c r="O37" s="305"/>
      <c r="P37" s="305"/>
      <c r="Q37" s="305"/>
      <c r="R37" s="305"/>
      <c r="S37" s="305"/>
      <c r="T37" s="305"/>
      <c r="U37" s="91"/>
    </row>
    <row r="38" spans="1:21" x14ac:dyDescent="0.2">
      <c r="M38" s="305"/>
      <c r="N38" s="305"/>
      <c r="O38" s="305"/>
      <c r="P38" s="305"/>
      <c r="Q38" s="305"/>
      <c r="R38" s="305"/>
      <c r="S38" s="305"/>
      <c r="T38" s="305"/>
      <c r="U38" s="91"/>
    </row>
    <row r="39" spans="1:21" x14ac:dyDescent="0.2">
      <c r="M39" s="305"/>
      <c r="N39" s="305"/>
      <c r="O39" s="305"/>
      <c r="P39" s="305"/>
      <c r="Q39" s="305"/>
      <c r="R39" s="305"/>
      <c r="S39" s="305"/>
      <c r="T39" s="305"/>
      <c r="U39" s="91"/>
    </row>
    <row r="40" spans="1:21" x14ac:dyDescent="0.2">
      <c r="M40" s="305"/>
      <c r="N40" s="305"/>
      <c r="O40" s="305"/>
      <c r="P40" s="305"/>
      <c r="Q40" s="305"/>
      <c r="R40" s="305"/>
      <c r="S40" s="305"/>
      <c r="T40" s="305"/>
      <c r="U40" s="91"/>
    </row>
    <row r="41" spans="1:21" x14ac:dyDescent="0.2">
      <c r="O41" s="102"/>
      <c r="P41" s="102"/>
      <c r="U41" s="91"/>
    </row>
    <row r="42" spans="1:21" x14ac:dyDescent="0.2">
      <c r="O42" s="102"/>
      <c r="P42" s="102"/>
    </row>
    <row r="43" spans="1:21" x14ac:dyDescent="0.2">
      <c r="O43" s="102"/>
      <c r="P43" s="102"/>
    </row>
    <row r="44" spans="1:21" x14ac:dyDescent="0.2">
      <c r="O44" s="102"/>
      <c r="P44" s="102"/>
    </row>
    <row r="45" spans="1:21" x14ac:dyDescent="0.2">
      <c r="O45" s="102"/>
      <c r="P45" s="102"/>
    </row>
    <row r="46" spans="1:21" x14ac:dyDescent="0.2">
      <c r="O46" s="102"/>
      <c r="P46" s="102"/>
    </row>
    <row r="47" spans="1:21" x14ac:dyDescent="0.2">
      <c r="O47" s="102"/>
      <c r="P47" s="102"/>
    </row>
    <row r="48" spans="1:21" x14ac:dyDescent="0.2">
      <c r="O48" s="102"/>
      <c r="P48" s="102"/>
    </row>
    <row r="49" spans="2:16" x14ac:dyDescent="0.2">
      <c r="O49" s="102"/>
      <c r="P49" s="102"/>
    </row>
    <row r="50" spans="2:16" x14ac:dyDescent="0.2">
      <c r="L50" s="140"/>
      <c r="N50" s="102"/>
      <c r="O50" s="102"/>
    </row>
    <row r="51" spans="2:16" x14ac:dyDescent="0.2">
      <c r="K51" s="140"/>
      <c r="L51" s="140"/>
      <c r="N51" s="102"/>
      <c r="O51" s="102"/>
    </row>
    <row r="52" spans="2:16" x14ac:dyDescent="0.2">
      <c r="K52" s="140"/>
      <c r="L52" s="140"/>
      <c r="N52" s="102"/>
      <c r="O52" s="102"/>
    </row>
    <row r="53" spans="2:16" x14ac:dyDescent="0.2">
      <c r="K53" s="140"/>
      <c r="M53" s="102"/>
    </row>
    <row r="54" spans="2:16" x14ac:dyDescent="0.2">
      <c r="M54" s="102"/>
    </row>
    <row r="55" spans="2:16" x14ac:dyDescent="0.2">
      <c r="M55" s="102"/>
    </row>
    <row r="56" spans="2:16" x14ac:dyDescent="0.2">
      <c r="M56" s="102"/>
    </row>
    <row r="57" spans="2:16" x14ac:dyDescent="0.2">
      <c r="M57" s="102"/>
    </row>
    <row r="58" spans="2:16" x14ac:dyDescent="0.2">
      <c r="M58" s="102"/>
    </row>
    <row r="59" spans="2:16" x14ac:dyDescent="0.2">
      <c r="M59" s="102"/>
    </row>
    <row r="60" spans="2:16" x14ac:dyDescent="0.2">
      <c r="B60" s="114"/>
      <c r="C60" s="114"/>
      <c r="D60" s="114"/>
      <c r="E60" s="114"/>
      <c r="F60" s="114"/>
      <c r="G60" s="119"/>
      <c r="H60" s="114"/>
      <c r="M60" s="102"/>
    </row>
    <row r="71" spans="4:5" x14ac:dyDescent="0.2">
      <c r="D71" s="62"/>
      <c r="E71" s="139"/>
    </row>
  </sheetData>
  <mergeCells count="8">
    <mergeCell ref="B6:C6"/>
    <mergeCell ref="B10:C10"/>
    <mergeCell ref="B5:C5"/>
    <mergeCell ref="M36:T40"/>
    <mergeCell ref="A32:J32"/>
    <mergeCell ref="M30:T31"/>
    <mergeCell ref="M33:T34"/>
    <mergeCell ref="B11:C11"/>
  </mergeCells>
  <pageMargins left="0.7" right="0.7" top="0.75" bottom="0.75" header="0.3" footer="0.3"/>
  <pageSetup orientation="portrait" horizontalDpi="0" verticalDpi="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501B0F-477C-FA47-B37A-DEC2675181F5}">
  <dimension ref="A1:BN173"/>
  <sheetViews>
    <sheetView zoomScaleNormal="100" workbookViewId="0">
      <selection activeCell="B1" sqref="B1"/>
    </sheetView>
  </sheetViews>
  <sheetFormatPr baseColWidth="10" defaultColWidth="10.83203125" defaultRowHeight="16" outlineLevelCol="1" x14ac:dyDescent="0.2"/>
  <cols>
    <col min="1" max="1" width="4.6640625" customWidth="1"/>
    <col min="2" max="2" width="10.83203125" customWidth="1"/>
    <col min="3" max="3" width="14" customWidth="1"/>
    <col min="4" max="11" width="10.83203125" customWidth="1"/>
    <col min="12" max="12" width="10.83203125" bestFit="1" customWidth="1"/>
    <col min="13" max="21" width="10.83203125" hidden="1" customWidth="1" outlineLevel="1"/>
    <col min="22" max="22" width="10.83203125" collapsed="1"/>
  </cols>
  <sheetData>
    <row r="1" spans="1:21" ht="19" x14ac:dyDescent="0.25">
      <c r="A1" s="59"/>
      <c r="B1" s="141" t="s">
        <v>149</v>
      </c>
      <c r="C1" s="13"/>
      <c r="D1" s="13"/>
      <c r="E1" s="13"/>
      <c r="F1" s="60"/>
      <c r="G1" s="60"/>
      <c r="H1" s="60"/>
      <c r="I1" s="60"/>
      <c r="J1" s="60"/>
      <c r="K1" s="61"/>
      <c r="L1" s="1" t="s">
        <v>103</v>
      </c>
    </row>
    <row r="2" spans="1:21" ht="19" x14ac:dyDescent="0.25">
      <c r="A2" s="16"/>
      <c r="B2" s="17"/>
      <c r="C2" s="14"/>
      <c r="D2" s="14"/>
      <c r="E2" s="14"/>
      <c r="F2" s="14"/>
      <c r="G2" s="14"/>
      <c r="H2" s="14"/>
      <c r="I2" s="14"/>
      <c r="J2" s="14"/>
      <c r="K2" s="15"/>
      <c r="L2" s="1"/>
      <c r="M2" s="73" t="s">
        <v>140</v>
      </c>
    </row>
    <row r="3" spans="1:21" x14ac:dyDescent="0.2">
      <c r="A3" s="16"/>
      <c r="B3" s="14" t="s">
        <v>72</v>
      </c>
      <c r="C3" s="14"/>
      <c r="D3" s="14"/>
      <c r="E3" s="14"/>
      <c r="F3" s="14"/>
      <c r="G3" s="14"/>
      <c r="H3" s="14"/>
      <c r="I3" s="14"/>
      <c r="J3" s="14"/>
      <c r="K3" s="15"/>
      <c r="N3" t="s">
        <v>80</v>
      </c>
    </row>
    <row r="4" spans="1:21" x14ac:dyDescent="0.2">
      <c r="A4" s="16"/>
      <c r="B4" s="14"/>
      <c r="C4" s="14"/>
      <c r="D4" s="14"/>
      <c r="E4" s="14"/>
      <c r="F4" s="14"/>
      <c r="G4" s="14"/>
      <c r="H4" s="14"/>
      <c r="I4" s="14"/>
      <c r="J4" s="14"/>
      <c r="K4" s="15"/>
      <c r="N4" s="3"/>
    </row>
    <row r="5" spans="1:21" x14ac:dyDescent="0.2">
      <c r="A5" s="16"/>
      <c r="B5" s="309" t="s">
        <v>73</v>
      </c>
      <c r="C5" s="310"/>
      <c r="D5" s="310"/>
      <c r="E5" s="311"/>
      <c r="F5" s="14"/>
      <c r="G5" s="309" t="s">
        <v>74</v>
      </c>
      <c r="H5" s="310"/>
      <c r="I5" s="310"/>
      <c r="J5" s="311"/>
      <c r="K5" s="15"/>
    </row>
    <row r="6" spans="1:21" x14ac:dyDescent="0.2">
      <c r="A6" s="16"/>
      <c r="B6" s="154" t="s">
        <v>8</v>
      </c>
      <c r="C6" s="146" t="s">
        <v>11</v>
      </c>
      <c r="D6" s="146" t="s">
        <v>12</v>
      </c>
      <c r="E6" s="147" t="s">
        <v>13</v>
      </c>
      <c r="F6" s="14"/>
      <c r="G6" s="154" t="s">
        <v>8</v>
      </c>
      <c r="H6" s="146" t="s">
        <v>11</v>
      </c>
      <c r="I6" s="146" t="s">
        <v>12</v>
      </c>
      <c r="J6" s="147" t="s">
        <v>13</v>
      </c>
      <c r="K6" s="15"/>
      <c r="S6" s="62"/>
      <c r="T6" s="63"/>
    </row>
    <row r="7" spans="1:21" x14ac:dyDescent="0.2">
      <c r="A7" s="16"/>
      <c r="B7" s="156">
        <v>2014</v>
      </c>
      <c r="C7" s="157">
        <v>4</v>
      </c>
      <c r="D7" s="157">
        <v>25</v>
      </c>
      <c r="E7" s="66">
        <v>200</v>
      </c>
      <c r="F7" s="14"/>
      <c r="G7" s="156">
        <v>2014</v>
      </c>
      <c r="H7" s="157">
        <v>4</v>
      </c>
      <c r="I7" s="157">
        <v>15</v>
      </c>
      <c r="J7" s="66">
        <v>150</v>
      </c>
      <c r="K7" s="15"/>
      <c r="S7" s="62"/>
      <c r="T7" s="63"/>
    </row>
    <row r="8" spans="1:21" x14ac:dyDescent="0.2">
      <c r="A8" s="16"/>
      <c r="B8" s="158">
        <f>B7+1</f>
        <v>2015</v>
      </c>
      <c r="C8" s="65">
        <v>5</v>
      </c>
      <c r="D8" s="65">
        <v>40</v>
      </c>
      <c r="E8" s="64">
        <v>250</v>
      </c>
      <c r="F8" s="14"/>
      <c r="G8" s="158">
        <f>G7+1</f>
        <v>2015</v>
      </c>
      <c r="H8" s="65">
        <v>5</v>
      </c>
      <c r="I8" s="65">
        <v>12</v>
      </c>
      <c r="J8" s="64">
        <v>150</v>
      </c>
      <c r="K8" s="15"/>
      <c r="O8" t="s">
        <v>90</v>
      </c>
      <c r="S8" s="62"/>
      <c r="T8" s="63"/>
    </row>
    <row r="9" spans="1:21" x14ac:dyDescent="0.2">
      <c r="A9" s="16"/>
      <c r="B9" s="14"/>
      <c r="C9" s="14"/>
      <c r="D9" s="14"/>
      <c r="E9" s="14"/>
      <c r="F9" s="14"/>
      <c r="G9" s="14"/>
      <c r="H9" s="14"/>
      <c r="I9" s="14"/>
      <c r="J9" s="14"/>
      <c r="K9" s="15"/>
      <c r="O9" t="s">
        <v>89</v>
      </c>
      <c r="S9" s="62"/>
      <c r="T9" s="63"/>
    </row>
    <row r="10" spans="1:21" x14ac:dyDescent="0.2">
      <c r="A10" s="16"/>
      <c r="B10" s="14" t="s">
        <v>75</v>
      </c>
      <c r="C10" s="14"/>
      <c r="D10" s="14"/>
      <c r="E10" s="14"/>
      <c r="F10" s="14"/>
      <c r="G10" s="14"/>
      <c r="H10" s="14"/>
      <c r="I10" s="14"/>
      <c r="J10" s="14"/>
      <c r="K10" s="15"/>
      <c r="S10" s="62"/>
      <c r="T10" s="63"/>
    </row>
    <row r="11" spans="1:21" ht="20" x14ac:dyDescent="0.25">
      <c r="A11" s="16"/>
      <c r="B11" s="14" t="s">
        <v>76</v>
      </c>
      <c r="C11" s="14"/>
      <c r="D11" s="14"/>
      <c r="E11" s="14"/>
      <c r="F11" s="14"/>
      <c r="G11" s="14"/>
      <c r="H11" s="14"/>
      <c r="I11" s="14"/>
      <c r="J11" s="14"/>
      <c r="K11" s="15"/>
      <c r="O11" s="10"/>
      <c r="P11" s="308" t="s">
        <v>128</v>
      </c>
      <c r="Q11" s="308"/>
      <c r="R11" s="308" t="s">
        <v>129</v>
      </c>
      <c r="S11" s="308"/>
      <c r="T11" s="308" t="s">
        <v>130</v>
      </c>
      <c r="U11" s="308"/>
    </row>
    <row r="12" spans="1:21" x14ac:dyDescent="0.2">
      <c r="A12" s="16"/>
      <c r="B12" s="14" t="s">
        <v>77</v>
      </c>
      <c r="C12" s="14"/>
      <c r="D12" s="14"/>
      <c r="E12" s="14"/>
      <c r="F12" s="14"/>
      <c r="G12" s="14"/>
      <c r="H12" s="14"/>
      <c r="I12" s="14"/>
      <c r="J12" s="14"/>
      <c r="K12" s="15"/>
      <c r="O12" s="31" t="s">
        <v>8</v>
      </c>
      <c r="P12" s="50" t="s">
        <v>5</v>
      </c>
      <c r="Q12" s="31" t="s">
        <v>6</v>
      </c>
      <c r="R12" s="50" t="s">
        <v>5</v>
      </c>
      <c r="S12" s="31" t="s">
        <v>6</v>
      </c>
      <c r="T12" s="50" t="s">
        <v>5</v>
      </c>
      <c r="U12" s="50" t="s">
        <v>6</v>
      </c>
    </row>
    <row r="13" spans="1:21" x14ac:dyDescent="0.2">
      <c r="A13" s="16"/>
      <c r="B13" s="14"/>
      <c r="C13" s="14"/>
      <c r="D13" s="14"/>
      <c r="E13" s="14"/>
      <c r="F13" s="14"/>
      <c r="G13" s="14"/>
      <c r="H13" s="14"/>
      <c r="I13" s="14"/>
      <c r="J13" s="14"/>
      <c r="K13" s="15"/>
      <c r="O13" s="18">
        <f>B7</f>
        <v>2014</v>
      </c>
      <c r="P13" s="10">
        <f>E7</f>
        <v>200</v>
      </c>
      <c r="Q13" s="18">
        <f>J7</f>
        <v>150</v>
      </c>
      <c r="R13" s="10">
        <f>C7/P13</f>
        <v>0.02</v>
      </c>
      <c r="S13" s="67">
        <f>H7/Q13</f>
        <v>2.6666666666666668E-2</v>
      </c>
      <c r="T13" s="68">
        <f>P13*(R13-R$15)^2</f>
        <v>0</v>
      </c>
      <c r="U13" s="68">
        <f>Q13*(S13-S$15)^2</f>
        <v>1.666666666666664E-3</v>
      </c>
    </row>
    <row r="14" spans="1:21" x14ac:dyDescent="0.2">
      <c r="A14" s="143" t="s">
        <v>0</v>
      </c>
      <c r="B14" s="14" t="s">
        <v>78</v>
      </c>
      <c r="C14" s="14"/>
      <c r="D14" s="14"/>
      <c r="E14" s="14"/>
      <c r="F14" s="14"/>
      <c r="G14" s="14"/>
      <c r="H14" s="14"/>
      <c r="I14" s="14"/>
      <c r="J14" s="14"/>
      <c r="K14" s="15"/>
      <c r="O14" s="31">
        <f>B8</f>
        <v>2015</v>
      </c>
      <c r="P14" s="50">
        <f>E8</f>
        <v>250</v>
      </c>
      <c r="Q14" s="31">
        <f>J8</f>
        <v>150</v>
      </c>
      <c r="R14" s="50">
        <f>C8/P14</f>
        <v>0.02</v>
      </c>
      <c r="S14" s="69">
        <f>H8/Q14</f>
        <v>3.3333333333333333E-2</v>
      </c>
      <c r="T14" s="70">
        <f>P14*(R14-R$15)^2</f>
        <v>0</v>
      </c>
      <c r="U14" s="71">
        <f>Q14*(S14-S$15)^2</f>
        <v>1.6666666666666672E-3</v>
      </c>
    </row>
    <row r="15" spans="1:21" x14ac:dyDescent="0.2">
      <c r="A15" s="144"/>
      <c r="B15" s="14"/>
      <c r="C15" s="14"/>
      <c r="D15" s="14"/>
      <c r="E15" s="14"/>
      <c r="F15" s="14"/>
      <c r="G15" s="14"/>
      <c r="H15" s="14"/>
      <c r="I15" s="14"/>
      <c r="J15" s="14"/>
      <c r="K15" s="15"/>
      <c r="O15" s="18" t="s">
        <v>2</v>
      </c>
      <c r="P15" s="10">
        <f>SUM(P13:P14)</f>
        <v>450</v>
      </c>
      <c r="Q15" s="22">
        <f>SUM(Q13:Q14)</f>
        <v>300</v>
      </c>
      <c r="R15" s="10">
        <f>SUM(C7:C8)/P15</f>
        <v>0.02</v>
      </c>
      <c r="S15" s="18">
        <f>SUM(H7:H8)/Q15</f>
        <v>0.03</v>
      </c>
      <c r="T15" s="63"/>
    </row>
    <row r="16" spans="1:21" x14ac:dyDescent="0.2">
      <c r="A16" s="143" t="s">
        <v>1</v>
      </c>
      <c r="B16" s="14" t="s">
        <v>79</v>
      </c>
      <c r="C16" s="14"/>
      <c r="D16" s="14"/>
      <c r="E16" s="14"/>
      <c r="F16" s="14"/>
      <c r="G16" s="14"/>
      <c r="H16" s="14"/>
      <c r="I16" s="14"/>
      <c r="J16" s="14"/>
      <c r="K16" s="15"/>
      <c r="S16" s="62"/>
      <c r="T16" s="63"/>
    </row>
    <row r="17" spans="1:21" ht="17" thickBot="1" x14ac:dyDescent="0.25">
      <c r="A17" s="16"/>
      <c r="B17" s="14"/>
      <c r="C17" s="14"/>
      <c r="D17" s="14"/>
      <c r="E17" s="14"/>
      <c r="F17" s="14"/>
      <c r="G17" s="14"/>
      <c r="H17" s="14"/>
      <c r="I17" s="14"/>
      <c r="J17" s="14"/>
      <c r="K17" s="15"/>
      <c r="S17" s="62"/>
      <c r="T17" s="63"/>
    </row>
    <row r="18" spans="1:21" ht="19" thickBot="1" x14ac:dyDescent="0.3">
      <c r="A18" s="16"/>
      <c r="B18" s="14"/>
      <c r="C18" s="14"/>
      <c r="D18" s="14"/>
      <c r="E18" s="14"/>
      <c r="F18" s="14"/>
      <c r="G18" s="14"/>
      <c r="H18" s="14"/>
      <c r="I18" s="14"/>
      <c r="J18" s="14"/>
      <c r="K18" s="15"/>
      <c r="P18" s="2" t="s">
        <v>131</v>
      </c>
      <c r="Q18" s="72">
        <f>SUM(T13:U14)/(2*(2-1))</f>
        <v>1.6666666666666657E-3</v>
      </c>
    </row>
    <row r="19" spans="1:21" ht="17" thickBot="1" x14ac:dyDescent="0.25">
      <c r="A19" s="297" t="s">
        <v>102</v>
      </c>
      <c r="B19" s="298"/>
      <c r="C19" s="298"/>
      <c r="D19" s="298"/>
      <c r="E19" s="298"/>
      <c r="F19" s="298"/>
      <c r="G19" s="298"/>
      <c r="H19" s="298"/>
      <c r="I19" s="298"/>
      <c r="J19" s="298"/>
      <c r="K19" s="299"/>
    </row>
    <row r="20" spans="1:21" x14ac:dyDescent="0.2">
      <c r="M20" s="73" t="s">
        <v>141</v>
      </c>
    </row>
    <row r="21" spans="1:21" ht="19" x14ac:dyDescent="0.25">
      <c r="A21" s="1"/>
      <c r="N21" s="9" t="s">
        <v>81</v>
      </c>
      <c r="O21" s="10"/>
      <c r="P21" s="3"/>
      <c r="Q21" s="3"/>
      <c r="R21" s="10"/>
      <c r="S21" s="48"/>
    </row>
    <row r="22" spans="1:21" x14ac:dyDescent="0.2">
      <c r="A22" s="73"/>
      <c r="C22" s="74"/>
      <c r="N22" s="48"/>
      <c r="Q22" s="48"/>
    </row>
    <row r="23" spans="1:21" x14ac:dyDescent="0.2">
      <c r="N23" s="10"/>
      <c r="O23" s="10"/>
      <c r="P23" s="48"/>
      <c r="Q23" s="10"/>
      <c r="S23" s="48"/>
    </row>
    <row r="24" spans="1:21" x14ac:dyDescent="0.2">
      <c r="N24" s="10"/>
      <c r="O24" s="10"/>
      <c r="P24" s="10"/>
      <c r="Q24" s="76"/>
      <c r="S24" s="48"/>
    </row>
    <row r="26" spans="1:21" x14ac:dyDescent="0.2">
      <c r="M26" s="75"/>
      <c r="N26" t="s">
        <v>82</v>
      </c>
    </row>
    <row r="27" spans="1:21" x14ac:dyDescent="0.2">
      <c r="M27" s="75"/>
      <c r="N27" s="3"/>
    </row>
    <row r="28" spans="1:21" ht="20" x14ac:dyDescent="0.25">
      <c r="M28" s="75"/>
      <c r="N28" s="3"/>
      <c r="O28" s="10"/>
      <c r="P28" s="308" t="s">
        <v>128</v>
      </c>
      <c r="Q28" s="308"/>
      <c r="R28" s="308" t="s">
        <v>132</v>
      </c>
      <c r="S28" s="308"/>
      <c r="T28" s="308" t="s">
        <v>133</v>
      </c>
      <c r="U28" s="308"/>
    </row>
    <row r="29" spans="1:21" x14ac:dyDescent="0.2">
      <c r="M29" s="75"/>
      <c r="N29" s="3"/>
      <c r="O29" s="31" t="s">
        <v>8</v>
      </c>
      <c r="P29" s="50" t="s">
        <v>5</v>
      </c>
      <c r="Q29" s="31" t="s">
        <v>6</v>
      </c>
      <c r="R29" s="50" t="s">
        <v>5</v>
      </c>
      <c r="S29" s="31" t="s">
        <v>6</v>
      </c>
      <c r="T29" s="50" t="s">
        <v>5</v>
      </c>
      <c r="U29" s="50" t="s">
        <v>6</v>
      </c>
    </row>
    <row r="30" spans="1:21" x14ac:dyDescent="0.2">
      <c r="M30" s="75"/>
      <c r="N30" s="3"/>
      <c r="O30" s="18">
        <f>B7</f>
        <v>2014</v>
      </c>
      <c r="P30" s="10">
        <f>E7</f>
        <v>200</v>
      </c>
      <c r="Q30" s="18">
        <f>J7</f>
        <v>150</v>
      </c>
      <c r="R30" s="77">
        <f>D7/P30</f>
        <v>0.125</v>
      </c>
      <c r="S30" s="67">
        <f>I7/Q30</f>
        <v>0.1</v>
      </c>
      <c r="T30" s="68">
        <f>P30*(R30-R$32)^2</f>
        <v>7.5617283950617176E-2</v>
      </c>
      <c r="U30" s="68">
        <f>Q30*(S30-S$32)^2</f>
        <v>1.5000000000000027E-2</v>
      </c>
    </row>
    <row r="31" spans="1:21" x14ac:dyDescent="0.2">
      <c r="M31" s="75"/>
      <c r="N31" s="3"/>
      <c r="O31" s="31">
        <f>B8</f>
        <v>2015</v>
      </c>
      <c r="P31" s="50">
        <f>E8</f>
        <v>250</v>
      </c>
      <c r="Q31" s="31">
        <f>J8</f>
        <v>150</v>
      </c>
      <c r="R31" s="78">
        <f>D8/P31</f>
        <v>0.16</v>
      </c>
      <c r="S31" s="69">
        <f>I8/Q31</f>
        <v>0.08</v>
      </c>
      <c r="T31" s="70">
        <f>P31*(R31-R$32)^2</f>
        <v>6.0493827160493958E-2</v>
      </c>
      <c r="U31" s="71">
        <f>Q31*(S31-S$32)^2</f>
        <v>1.4999999999999984E-2</v>
      </c>
    </row>
    <row r="32" spans="1:21" x14ac:dyDescent="0.2">
      <c r="M32" s="75"/>
      <c r="N32" s="3"/>
      <c r="O32" s="18" t="s">
        <v>2</v>
      </c>
      <c r="P32" s="10">
        <f>SUM(P30:P31)</f>
        <v>450</v>
      </c>
      <c r="Q32" s="22">
        <f>SUM(Q30:Q31)</f>
        <v>300</v>
      </c>
      <c r="R32" s="77">
        <f>SUM(D7:D8)/P32</f>
        <v>0.14444444444444443</v>
      </c>
      <c r="S32" s="67">
        <f>SUM(I7:I8)/Q32</f>
        <v>0.09</v>
      </c>
      <c r="T32" s="63"/>
    </row>
    <row r="33" spans="1:22" x14ac:dyDescent="0.2">
      <c r="M33" s="75"/>
      <c r="N33" s="3"/>
    </row>
    <row r="34" spans="1:22" ht="18" x14ac:dyDescent="0.25">
      <c r="M34" s="75"/>
      <c r="N34" s="79"/>
      <c r="O34" s="80"/>
      <c r="P34" s="81" t="s">
        <v>134</v>
      </c>
      <c r="Q34" s="36">
        <f>SUM(T30:U31)/(2*(2-1))</f>
        <v>8.3055555555555577E-2</v>
      </c>
    </row>
    <row r="35" spans="1:22" x14ac:dyDescent="0.2">
      <c r="M35" s="75"/>
      <c r="N35" s="79"/>
      <c r="O35" s="80"/>
      <c r="P35" s="44"/>
    </row>
    <row r="36" spans="1:22" x14ac:dyDescent="0.2">
      <c r="M36" s="75"/>
      <c r="N36" s="82" t="s">
        <v>84</v>
      </c>
      <c r="O36" s="80"/>
      <c r="P36" s="79"/>
    </row>
    <row r="37" spans="1:22" x14ac:dyDescent="0.2">
      <c r="M37" s="75"/>
      <c r="P37" s="81" t="s">
        <v>83</v>
      </c>
      <c r="Q37" s="36">
        <f>SUM(D7:D8,I7:I8)/SUM(E7:E8,J7:J8)</f>
        <v>0.12266666666666666</v>
      </c>
    </row>
    <row r="38" spans="1:22" x14ac:dyDescent="0.2">
      <c r="A38" s="44"/>
      <c r="M38" s="75"/>
      <c r="P38" s="81" t="s">
        <v>92</v>
      </c>
      <c r="Q38" s="57">
        <f>SUM(P32:Q32)</f>
        <v>750</v>
      </c>
    </row>
    <row r="39" spans="1:22" x14ac:dyDescent="0.2">
      <c r="M39" s="75"/>
      <c r="N39" s="3"/>
      <c r="O39" t="s">
        <v>91</v>
      </c>
      <c r="Q39" s="36">
        <f>P32*(R32-Q37)^2+Q32*(S32-Q37)^2</f>
        <v>0.53355555555555534</v>
      </c>
      <c r="R39" t="s">
        <v>93</v>
      </c>
    </row>
    <row r="40" spans="1:22" ht="17" thickBot="1" x14ac:dyDescent="0.25">
      <c r="N40" s="3"/>
    </row>
    <row r="41" spans="1:22" ht="19" thickBot="1" x14ac:dyDescent="0.3">
      <c r="N41" s="3"/>
      <c r="P41" s="2" t="s">
        <v>135</v>
      </c>
      <c r="Q41" s="83">
        <f>(Q39-(2-1)*Q34)/(Q38-1/Q38*SUMSQ(P32:Q32))</f>
        <v>1.2513888888888883E-3</v>
      </c>
    </row>
    <row r="43" spans="1:22" x14ac:dyDescent="0.2">
      <c r="M43" s="73" t="s">
        <v>3</v>
      </c>
      <c r="N43" s="75"/>
      <c r="O43" s="75"/>
      <c r="P43" s="75"/>
      <c r="Q43" s="75"/>
    </row>
    <row r="44" spans="1:22" ht="16" customHeight="1" x14ac:dyDescent="0.2">
      <c r="N44" s="288" t="s">
        <v>136</v>
      </c>
      <c r="O44" s="288"/>
      <c r="P44" s="288"/>
      <c r="Q44" s="288"/>
      <c r="R44" s="288"/>
      <c r="S44" s="288"/>
      <c r="T44" s="288"/>
      <c r="U44" s="288"/>
      <c r="V44" s="58"/>
    </row>
    <row r="45" spans="1:22" x14ac:dyDescent="0.2">
      <c r="N45" s="288"/>
      <c r="O45" s="288"/>
      <c r="P45" s="288"/>
      <c r="Q45" s="288"/>
      <c r="R45" s="288"/>
      <c r="S45" s="288"/>
      <c r="T45" s="288"/>
      <c r="U45" s="288"/>
      <c r="V45" s="58"/>
    </row>
    <row r="50" spans="1:24" x14ac:dyDescent="0.2">
      <c r="X50" s="75"/>
    </row>
    <row r="51" spans="1:24" x14ac:dyDescent="0.2">
      <c r="V51" s="75"/>
      <c r="W51" s="75"/>
      <c r="X51" s="75"/>
    </row>
    <row r="52" spans="1:24" x14ac:dyDescent="0.2">
      <c r="V52" s="75"/>
      <c r="W52" s="75"/>
      <c r="X52" s="75"/>
    </row>
    <row r="53" spans="1:24" x14ac:dyDescent="0.2">
      <c r="V53" s="75"/>
      <c r="W53" s="75"/>
      <c r="X53" s="75"/>
    </row>
    <row r="54" spans="1:24" x14ac:dyDescent="0.2">
      <c r="N54" t="s">
        <v>101</v>
      </c>
      <c r="V54" s="75"/>
      <c r="W54" s="75"/>
      <c r="X54" s="75"/>
    </row>
    <row r="55" spans="1:24" x14ac:dyDescent="0.2">
      <c r="N55" t="s">
        <v>100</v>
      </c>
      <c r="V55" s="75"/>
      <c r="W55" s="75"/>
      <c r="X55" s="75"/>
    </row>
    <row r="56" spans="1:24" x14ac:dyDescent="0.2">
      <c r="N56" t="s">
        <v>99</v>
      </c>
      <c r="V56" s="75"/>
      <c r="W56" s="75"/>
      <c r="X56" s="75"/>
    </row>
    <row r="57" spans="1:24" x14ac:dyDescent="0.2">
      <c r="V57" s="75"/>
      <c r="W57" s="75"/>
      <c r="X57" s="75"/>
    </row>
    <row r="58" spans="1:24" x14ac:dyDescent="0.2">
      <c r="N58" t="s">
        <v>94</v>
      </c>
      <c r="V58" s="75"/>
      <c r="W58" s="75"/>
      <c r="X58" s="75"/>
    </row>
    <row r="59" spans="1:24" x14ac:dyDescent="0.2">
      <c r="N59" t="s">
        <v>95</v>
      </c>
      <c r="V59" s="75"/>
      <c r="W59" s="75"/>
      <c r="X59" s="75"/>
    </row>
    <row r="60" spans="1:24" x14ac:dyDescent="0.2">
      <c r="N60" t="s">
        <v>96</v>
      </c>
      <c r="V60" s="75"/>
      <c r="W60" s="75"/>
      <c r="X60" s="75"/>
    </row>
    <row r="61" spans="1:24" x14ac:dyDescent="0.2">
      <c r="A61" s="73"/>
      <c r="C61" s="74"/>
      <c r="N61" t="s">
        <v>97</v>
      </c>
      <c r="V61" s="75"/>
      <c r="W61" s="75"/>
      <c r="X61" s="75"/>
    </row>
    <row r="62" spans="1:24" x14ac:dyDescent="0.2">
      <c r="N62" t="s">
        <v>98</v>
      </c>
      <c r="V62" s="75"/>
      <c r="W62" s="75"/>
      <c r="X62" s="75"/>
    </row>
    <row r="63" spans="1:24" x14ac:dyDescent="0.2">
      <c r="U63" s="75"/>
      <c r="V63" s="75"/>
      <c r="W63" s="75"/>
    </row>
    <row r="64" spans="1:24" x14ac:dyDescent="0.2">
      <c r="M64" s="73" t="s">
        <v>4</v>
      </c>
      <c r="N64" s="75"/>
      <c r="O64" s="75"/>
      <c r="P64" s="75"/>
      <c r="Q64" s="75"/>
      <c r="R64" s="75"/>
      <c r="S64" s="75"/>
      <c r="T64" s="75"/>
      <c r="U64" s="75"/>
      <c r="V64" s="75"/>
      <c r="W64" s="75"/>
    </row>
    <row r="65" spans="13:66" x14ac:dyDescent="0.2">
      <c r="N65" t="s">
        <v>85</v>
      </c>
      <c r="O65" s="75"/>
      <c r="P65" s="75"/>
      <c r="Q65" s="75"/>
      <c r="R65" s="75"/>
      <c r="S65" s="75"/>
      <c r="T65" s="75"/>
      <c r="U65" s="75"/>
      <c r="V65" s="75"/>
      <c r="W65" s="75"/>
    </row>
    <row r="66" spans="13:66" x14ac:dyDescent="0.2">
      <c r="M66" s="75"/>
      <c r="N66" s="75"/>
      <c r="O66" s="75"/>
    </row>
    <row r="67" spans="13:66" x14ac:dyDescent="0.2">
      <c r="M67" s="75"/>
      <c r="N67" s="75"/>
      <c r="O67" s="75"/>
    </row>
    <row r="68" spans="13:66" x14ac:dyDescent="0.2">
      <c r="M68" s="75"/>
      <c r="N68" s="75"/>
      <c r="O68" s="75"/>
    </row>
    <row r="69" spans="13:66" x14ac:dyDescent="0.2">
      <c r="M69" s="75"/>
      <c r="N69" s="75"/>
      <c r="O69" s="75"/>
    </row>
    <row r="70" spans="13:66" x14ac:dyDescent="0.2">
      <c r="M70" s="75"/>
      <c r="N70" s="75"/>
      <c r="O70" s="75"/>
    </row>
    <row r="71" spans="13:66" x14ac:dyDescent="0.2">
      <c r="N71" s="74"/>
      <c r="AB71" s="75"/>
      <c r="AC71" s="75"/>
      <c r="AD71" s="75"/>
      <c r="AE71" s="75"/>
      <c r="AF71" s="75"/>
      <c r="AG71" s="75"/>
      <c r="AH71" s="75"/>
      <c r="AI71" s="75"/>
      <c r="AJ71" s="75"/>
      <c r="AK71" s="75"/>
      <c r="AL71" s="75"/>
      <c r="AM71" s="75"/>
      <c r="AN71" s="75"/>
      <c r="AO71" s="75"/>
      <c r="AP71" s="75"/>
      <c r="AQ71" s="75"/>
      <c r="AR71" s="75"/>
      <c r="AS71" s="75"/>
      <c r="AT71" s="75"/>
      <c r="AU71" s="75"/>
      <c r="AV71" s="75"/>
      <c r="AW71" s="75"/>
      <c r="AX71" s="75"/>
      <c r="AY71" s="75"/>
      <c r="AZ71" s="75"/>
      <c r="BA71" s="75"/>
      <c r="BB71" s="75"/>
      <c r="BC71" s="75"/>
      <c r="BD71" s="75"/>
      <c r="BE71" s="75"/>
      <c r="BF71" s="75"/>
      <c r="BG71" s="75"/>
      <c r="BH71" s="75"/>
      <c r="BI71" s="75"/>
      <c r="BJ71" s="75"/>
      <c r="BK71" s="75"/>
      <c r="BL71" s="75"/>
      <c r="BM71" s="75"/>
      <c r="BN71" s="75"/>
    </row>
    <row r="72" spans="13:66" x14ac:dyDescent="0.2">
      <c r="M72" s="75"/>
      <c r="N72" s="75"/>
      <c r="O72" s="75"/>
      <c r="P72" s="75"/>
      <c r="Q72" s="75"/>
      <c r="R72" s="75"/>
      <c r="S72" s="75"/>
      <c r="T72" s="75"/>
      <c r="U72" s="75"/>
      <c r="V72" s="75"/>
      <c r="W72" s="75"/>
      <c r="X72" s="75"/>
      <c r="Y72" s="75"/>
      <c r="Z72" s="75"/>
      <c r="AA72" s="75"/>
      <c r="AB72" s="75"/>
      <c r="AC72" s="75"/>
      <c r="AD72" s="75"/>
      <c r="AE72" s="75"/>
      <c r="AF72" s="75"/>
      <c r="AG72" s="75"/>
      <c r="AH72" s="75"/>
      <c r="AI72" s="75"/>
      <c r="AJ72" s="75"/>
      <c r="AK72" s="75"/>
      <c r="AL72" s="75"/>
      <c r="AM72" s="75"/>
      <c r="AN72" s="75"/>
      <c r="AO72" s="75"/>
      <c r="AP72" s="75"/>
      <c r="AQ72" s="75"/>
      <c r="AR72" s="75"/>
      <c r="AS72" s="75"/>
      <c r="AT72" s="75"/>
      <c r="AU72" s="75"/>
      <c r="AV72" s="75"/>
      <c r="AW72" s="75"/>
      <c r="AX72" s="75"/>
      <c r="AY72" s="75"/>
      <c r="AZ72" s="75"/>
      <c r="BA72" s="75"/>
      <c r="BB72" s="75"/>
      <c r="BC72" s="75"/>
      <c r="BD72" s="75"/>
      <c r="BE72" s="75"/>
      <c r="BF72" s="75"/>
      <c r="BG72" s="75"/>
      <c r="BH72" s="75"/>
      <c r="BI72" s="75"/>
      <c r="BJ72" s="75"/>
      <c r="BK72" s="75"/>
      <c r="BL72" s="75"/>
      <c r="BM72" s="75"/>
      <c r="BN72" s="75"/>
    </row>
    <row r="73" spans="13:66" x14ac:dyDescent="0.2">
      <c r="M73" s="75"/>
      <c r="N73" s="75"/>
      <c r="O73" s="75"/>
      <c r="P73" s="75"/>
      <c r="Q73" s="75"/>
      <c r="R73" s="75"/>
      <c r="S73" s="75"/>
      <c r="T73" s="75"/>
      <c r="U73" s="75"/>
      <c r="V73" s="75"/>
      <c r="W73" s="75"/>
      <c r="X73" s="75"/>
      <c r="Y73" s="75"/>
      <c r="Z73" s="75"/>
      <c r="AA73" s="75"/>
      <c r="AB73" s="75"/>
      <c r="AC73" s="75"/>
      <c r="AD73" s="75"/>
      <c r="AE73" s="75"/>
      <c r="AF73" s="75"/>
      <c r="AG73" s="75"/>
      <c r="AH73" s="75"/>
      <c r="AI73" s="75"/>
      <c r="AJ73" s="75"/>
      <c r="AK73" s="75"/>
      <c r="AL73" s="75"/>
      <c r="AM73" s="75"/>
      <c r="AN73" s="75"/>
      <c r="AO73" s="75"/>
      <c r="AP73" s="75"/>
      <c r="AQ73" s="75"/>
      <c r="AR73" s="75"/>
      <c r="AS73" s="75"/>
      <c r="AT73" s="75"/>
      <c r="AU73" s="75"/>
      <c r="AV73" s="75"/>
      <c r="AW73" s="75"/>
      <c r="AX73" s="75"/>
      <c r="AY73" s="75"/>
      <c r="AZ73" s="75"/>
      <c r="BA73" s="75"/>
      <c r="BB73" s="75"/>
      <c r="BC73" s="75"/>
      <c r="BD73" s="75"/>
      <c r="BE73" s="75"/>
      <c r="BF73" s="75"/>
      <c r="BG73" s="75"/>
      <c r="BH73" s="75"/>
      <c r="BI73" s="75"/>
      <c r="BJ73" s="75"/>
      <c r="BK73" s="75"/>
      <c r="BL73" s="75"/>
      <c r="BM73" s="75"/>
      <c r="BN73" s="75"/>
    </row>
    <row r="74" spans="13:66" x14ac:dyDescent="0.2">
      <c r="M74" s="75"/>
      <c r="N74" s="75"/>
      <c r="O74" s="75"/>
      <c r="P74" s="75"/>
      <c r="Q74" s="75"/>
      <c r="R74" s="75"/>
      <c r="S74" s="75"/>
      <c r="T74" s="75"/>
      <c r="U74" s="75"/>
      <c r="V74" s="75"/>
      <c r="W74" s="75"/>
      <c r="X74" s="75"/>
      <c r="Y74" s="75"/>
      <c r="Z74" s="75"/>
      <c r="AA74" s="75"/>
      <c r="AB74" s="75"/>
      <c r="AC74" s="75"/>
      <c r="AD74" s="75"/>
      <c r="AE74" s="75"/>
      <c r="AF74" s="75"/>
      <c r="AG74" s="75"/>
      <c r="AH74" s="75"/>
      <c r="AI74" s="75"/>
      <c r="AJ74" s="75"/>
      <c r="AK74" s="75"/>
      <c r="AL74" s="75"/>
      <c r="AM74" s="75"/>
      <c r="AN74" s="75"/>
      <c r="AO74" s="75"/>
      <c r="AP74" s="75"/>
      <c r="AQ74" s="75"/>
      <c r="AR74" s="75"/>
      <c r="AS74" s="75"/>
      <c r="AT74" s="75"/>
      <c r="AU74" s="75"/>
      <c r="AV74" s="75"/>
      <c r="AW74" s="75"/>
      <c r="AX74" s="75"/>
      <c r="AY74" s="75"/>
      <c r="AZ74" s="75"/>
      <c r="BA74" s="75"/>
      <c r="BB74" s="75"/>
      <c r="BC74" s="75"/>
      <c r="BD74" s="75"/>
      <c r="BE74" s="75"/>
      <c r="BF74" s="75"/>
      <c r="BG74" s="75"/>
      <c r="BH74" s="75"/>
      <c r="BI74" s="75"/>
      <c r="BJ74" s="75"/>
      <c r="BK74" s="75"/>
      <c r="BL74" s="75"/>
      <c r="BM74" s="75"/>
      <c r="BN74" s="75"/>
    </row>
    <row r="75" spans="13:66" x14ac:dyDescent="0.2">
      <c r="M75" s="75"/>
      <c r="N75" s="75"/>
      <c r="O75" s="75"/>
      <c r="P75" s="75"/>
      <c r="Q75" s="75"/>
      <c r="R75" s="75"/>
      <c r="S75" s="75"/>
      <c r="T75" s="75"/>
      <c r="U75" s="75"/>
      <c r="V75" s="75"/>
      <c r="W75" s="75"/>
      <c r="X75" s="75"/>
      <c r="Y75" s="75"/>
      <c r="Z75" s="75"/>
      <c r="AA75" s="75"/>
      <c r="AB75" s="75"/>
      <c r="AC75" s="75"/>
      <c r="AD75" s="75"/>
      <c r="AE75" s="75"/>
      <c r="AF75" s="75"/>
      <c r="AG75" s="75"/>
      <c r="AH75" s="75"/>
      <c r="AI75" s="75"/>
      <c r="AJ75" s="75"/>
      <c r="AK75" s="75"/>
      <c r="AL75" s="75"/>
      <c r="AM75" s="75"/>
      <c r="AN75" s="75"/>
      <c r="AO75" s="75"/>
      <c r="AP75" s="75"/>
      <c r="AQ75" s="75"/>
      <c r="AR75" s="75"/>
      <c r="AS75" s="75"/>
      <c r="AT75" s="75"/>
      <c r="AU75" s="75"/>
      <c r="AV75" s="75"/>
      <c r="AW75" s="75"/>
      <c r="AX75" s="75"/>
      <c r="AY75" s="75"/>
      <c r="AZ75" s="75"/>
      <c r="BA75" s="75"/>
      <c r="BB75" s="75"/>
      <c r="BC75" s="75"/>
      <c r="BD75" s="75"/>
      <c r="BE75" s="75"/>
      <c r="BF75" s="75"/>
      <c r="BG75" s="75"/>
      <c r="BH75" s="75"/>
      <c r="BI75" s="75"/>
      <c r="BJ75" s="75"/>
      <c r="BK75" s="75"/>
      <c r="BL75" s="75"/>
      <c r="BM75" s="75"/>
      <c r="BN75" s="75"/>
    </row>
    <row r="76" spans="13:66" x14ac:dyDescent="0.2">
      <c r="M76" s="75"/>
      <c r="N76" s="75"/>
      <c r="O76" s="75"/>
      <c r="P76" s="75"/>
      <c r="Q76" s="75"/>
      <c r="R76" s="75"/>
      <c r="S76" s="75"/>
      <c r="T76" s="75"/>
      <c r="U76" s="75"/>
      <c r="V76" s="75"/>
      <c r="W76" s="75"/>
      <c r="X76" s="75"/>
      <c r="Y76" s="75"/>
      <c r="Z76" s="75"/>
      <c r="AA76" s="75"/>
      <c r="AB76" s="75"/>
      <c r="AC76" s="75"/>
      <c r="AD76" s="75"/>
      <c r="AE76" s="75"/>
      <c r="AF76" s="75"/>
      <c r="AG76" s="75"/>
      <c r="AH76" s="75"/>
      <c r="AI76" s="75"/>
      <c r="AJ76" s="75"/>
      <c r="AK76" s="75"/>
      <c r="AL76" s="75"/>
      <c r="AM76" s="75"/>
      <c r="AN76" s="75"/>
      <c r="AO76" s="75"/>
      <c r="AP76" s="75"/>
      <c r="AQ76" s="75"/>
      <c r="AR76" s="75"/>
      <c r="AS76" s="75"/>
      <c r="AT76" s="75"/>
      <c r="AU76" s="75"/>
      <c r="AV76" s="75"/>
      <c r="AW76" s="75"/>
      <c r="AX76" s="75"/>
      <c r="AY76" s="75"/>
      <c r="AZ76" s="75"/>
      <c r="BA76" s="75"/>
      <c r="BB76" s="75"/>
      <c r="BC76" s="75"/>
      <c r="BD76" s="75"/>
      <c r="BE76" s="75"/>
      <c r="BF76" s="75"/>
      <c r="BG76" s="75"/>
      <c r="BH76" s="75"/>
      <c r="BI76" s="75"/>
      <c r="BJ76" s="75"/>
      <c r="BK76" s="75"/>
      <c r="BL76" s="75"/>
      <c r="BM76" s="75"/>
      <c r="BN76" s="75"/>
    </row>
    <row r="77" spans="13:66" x14ac:dyDescent="0.2">
      <c r="M77" s="75"/>
      <c r="N77" s="75"/>
      <c r="O77" s="75"/>
      <c r="P77" s="75"/>
      <c r="Q77" s="75"/>
      <c r="R77" s="75"/>
      <c r="S77" s="75"/>
      <c r="T77" s="75"/>
      <c r="U77" s="75"/>
      <c r="V77" s="75"/>
      <c r="W77" s="75"/>
      <c r="X77" s="75"/>
      <c r="Y77" s="75"/>
      <c r="Z77" s="75"/>
      <c r="AA77" s="75"/>
      <c r="AB77" s="75"/>
      <c r="AC77" s="75"/>
      <c r="AD77" s="75"/>
      <c r="AE77" s="75"/>
      <c r="AF77" s="75"/>
      <c r="AG77" s="75"/>
      <c r="AH77" s="75"/>
      <c r="AI77" s="75"/>
      <c r="AJ77" s="75"/>
      <c r="AK77" s="75"/>
      <c r="AL77" s="75"/>
      <c r="AM77" s="75"/>
      <c r="AN77" s="75"/>
      <c r="AO77" s="75"/>
      <c r="AP77" s="75"/>
      <c r="AQ77" s="75"/>
      <c r="AR77" s="75"/>
      <c r="AS77" s="75"/>
      <c r="AT77" s="75"/>
      <c r="AU77" s="75"/>
      <c r="AV77" s="75"/>
      <c r="AW77" s="75"/>
      <c r="AX77" s="75"/>
      <c r="AY77" s="75"/>
      <c r="AZ77" s="75"/>
      <c r="BA77" s="75"/>
      <c r="BB77" s="75"/>
      <c r="BC77" s="75"/>
      <c r="BD77" s="75"/>
      <c r="BE77" s="75"/>
      <c r="BF77" s="75"/>
      <c r="BG77" s="75"/>
      <c r="BH77" s="75"/>
      <c r="BI77" s="75"/>
      <c r="BJ77" s="75"/>
      <c r="BK77" s="75"/>
      <c r="BL77" s="75"/>
      <c r="BM77" s="75"/>
      <c r="BN77" s="75"/>
    </row>
    <row r="78" spans="13:66" x14ac:dyDescent="0.2">
      <c r="M78" s="75"/>
      <c r="N78" s="75"/>
      <c r="O78" s="75"/>
      <c r="P78" s="75"/>
      <c r="Q78" s="75"/>
      <c r="R78" s="75"/>
      <c r="S78" s="75"/>
      <c r="T78" s="75"/>
      <c r="U78" s="75"/>
      <c r="V78" s="75"/>
      <c r="W78" s="75"/>
      <c r="X78" s="75"/>
      <c r="Y78" s="75"/>
      <c r="Z78" s="75"/>
      <c r="AA78" s="75"/>
      <c r="AB78" s="75"/>
      <c r="AC78" s="75"/>
      <c r="AD78" s="75"/>
      <c r="AE78" s="75"/>
      <c r="AF78" s="75"/>
      <c r="AG78" s="75"/>
      <c r="AH78" s="75"/>
      <c r="AI78" s="75"/>
      <c r="AJ78" s="75"/>
      <c r="AK78" s="75"/>
      <c r="AL78" s="75"/>
      <c r="AM78" s="75"/>
      <c r="AN78" s="75"/>
      <c r="AO78" s="75"/>
      <c r="AP78" s="75"/>
      <c r="AQ78" s="75"/>
      <c r="AR78" s="75"/>
      <c r="AS78" s="75"/>
      <c r="AT78" s="75"/>
      <c r="AU78" s="75"/>
      <c r="AV78" s="75"/>
      <c r="AW78" s="75"/>
      <c r="AX78" s="75"/>
      <c r="AY78" s="75"/>
      <c r="AZ78" s="75"/>
      <c r="BA78" s="75"/>
      <c r="BB78" s="75"/>
      <c r="BC78" s="75"/>
      <c r="BD78" s="75"/>
      <c r="BE78" s="75"/>
      <c r="BF78" s="75"/>
      <c r="BG78" s="75"/>
      <c r="BH78" s="75"/>
      <c r="BI78" s="75"/>
      <c r="BJ78" s="75"/>
      <c r="BK78" s="75"/>
      <c r="BL78" s="75"/>
      <c r="BM78" s="75"/>
      <c r="BN78" s="75"/>
    </row>
    <row r="79" spans="13:66" x14ac:dyDescent="0.2">
      <c r="M79" s="75"/>
      <c r="N79" s="75"/>
      <c r="O79" s="75"/>
      <c r="P79" s="75"/>
      <c r="Q79" s="75"/>
      <c r="R79" s="75"/>
      <c r="S79" s="75"/>
      <c r="T79" s="75"/>
      <c r="U79" s="75"/>
      <c r="V79" s="75"/>
      <c r="W79" s="75"/>
      <c r="X79" s="75"/>
      <c r="Y79" s="75"/>
      <c r="Z79" s="75"/>
      <c r="AA79" s="75"/>
      <c r="AB79" s="75"/>
      <c r="AC79" s="75"/>
      <c r="AD79" s="75"/>
      <c r="AE79" s="75"/>
      <c r="AF79" s="75"/>
      <c r="AG79" s="75"/>
      <c r="AH79" s="75"/>
      <c r="AI79" s="75"/>
      <c r="AJ79" s="75"/>
      <c r="AK79" s="75"/>
      <c r="AL79" s="75"/>
      <c r="AM79" s="75"/>
      <c r="AN79" s="75"/>
      <c r="AO79" s="75"/>
      <c r="AP79" s="75"/>
      <c r="AQ79" s="75"/>
      <c r="AR79" s="75"/>
      <c r="AS79" s="75"/>
      <c r="AT79" s="75"/>
      <c r="AU79" s="75"/>
      <c r="AV79" s="75"/>
      <c r="AW79" s="75"/>
      <c r="AX79" s="75"/>
      <c r="AY79" s="75"/>
      <c r="AZ79" s="75"/>
      <c r="BA79" s="75"/>
      <c r="BB79" s="75"/>
      <c r="BC79" s="75"/>
      <c r="BD79" s="75"/>
      <c r="BE79" s="75"/>
      <c r="BF79" s="75"/>
      <c r="BG79" s="75"/>
      <c r="BH79" s="75"/>
      <c r="BI79" s="75"/>
      <c r="BJ79" s="75"/>
      <c r="BK79" s="75"/>
      <c r="BL79" s="75"/>
      <c r="BM79" s="75"/>
      <c r="BN79" s="75"/>
    </row>
    <row r="80" spans="13:66" x14ac:dyDescent="0.2">
      <c r="M80" s="75"/>
      <c r="N80" s="75"/>
      <c r="O80" s="75"/>
      <c r="P80" s="75"/>
      <c r="Q80" s="75"/>
      <c r="R80" s="75"/>
      <c r="S80" s="75"/>
      <c r="T80" s="75"/>
      <c r="U80" s="75"/>
      <c r="V80" s="75"/>
      <c r="W80" s="75"/>
      <c r="X80" s="75"/>
      <c r="Y80" s="75"/>
      <c r="Z80" s="75"/>
      <c r="AA80" s="75"/>
      <c r="AB80" s="75"/>
      <c r="AC80" s="75"/>
      <c r="AD80" s="75"/>
      <c r="AE80" s="75"/>
      <c r="AF80" s="75"/>
      <c r="AG80" s="75"/>
      <c r="AH80" s="75"/>
      <c r="AI80" s="75"/>
      <c r="AJ80" s="75"/>
      <c r="AK80" s="75"/>
      <c r="AL80" s="75"/>
      <c r="AM80" s="75"/>
      <c r="AN80" s="75"/>
      <c r="AO80" s="75"/>
      <c r="AP80" s="75"/>
      <c r="AQ80" s="75"/>
      <c r="AR80" s="75"/>
      <c r="AS80" s="75"/>
      <c r="AT80" s="75"/>
      <c r="AU80" s="75"/>
      <c r="AV80" s="75"/>
      <c r="AW80" s="75"/>
      <c r="AX80" s="75"/>
      <c r="AY80" s="75"/>
      <c r="AZ80" s="75"/>
      <c r="BA80" s="75"/>
      <c r="BB80" s="75"/>
      <c r="BC80" s="75"/>
      <c r="BD80" s="75"/>
      <c r="BE80" s="75"/>
      <c r="BF80" s="75"/>
      <c r="BG80" s="75"/>
      <c r="BH80" s="75"/>
      <c r="BI80" s="75"/>
      <c r="BJ80" s="75"/>
      <c r="BK80" s="75"/>
      <c r="BL80" s="75"/>
      <c r="BM80" s="75"/>
      <c r="BN80" s="75"/>
    </row>
    <row r="81" spans="1:66" x14ac:dyDescent="0.2">
      <c r="M81" s="75"/>
      <c r="N81" s="75"/>
      <c r="O81" s="75"/>
      <c r="P81" s="75"/>
      <c r="Q81" s="75"/>
      <c r="R81" s="75"/>
      <c r="S81" s="75"/>
      <c r="T81" s="75"/>
      <c r="U81" s="75"/>
      <c r="V81" s="75"/>
      <c r="W81" s="75"/>
      <c r="X81" s="75"/>
      <c r="Y81" s="75"/>
      <c r="Z81" s="75"/>
      <c r="AA81" s="75"/>
      <c r="AB81" s="75"/>
      <c r="AC81" s="75"/>
      <c r="AD81" s="75"/>
      <c r="AE81" s="75"/>
      <c r="AF81" s="75"/>
      <c r="AG81" s="75"/>
      <c r="AH81" s="75"/>
      <c r="AI81" s="75"/>
      <c r="AJ81" s="75"/>
      <c r="AK81" s="75"/>
      <c r="AL81" s="75"/>
      <c r="AM81" s="75"/>
      <c r="AN81" s="75"/>
      <c r="AO81" s="75"/>
      <c r="AP81" s="75"/>
      <c r="AQ81" s="75"/>
      <c r="AR81" s="75"/>
      <c r="AS81" s="75"/>
      <c r="AT81" s="75"/>
      <c r="AU81" s="75"/>
      <c r="AV81" s="75"/>
      <c r="AW81" s="75"/>
      <c r="AX81" s="75"/>
      <c r="AY81" s="75"/>
      <c r="AZ81" s="75"/>
      <c r="BA81" s="75"/>
      <c r="BB81" s="75"/>
      <c r="BC81" s="75"/>
      <c r="BD81" s="75"/>
      <c r="BE81" s="75"/>
      <c r="BF81" s="75"/>
      <c r="BG81" s="75"/>
      <c r="BH81" s="75"/>
      <c r="BI81" s="75"/>
      <c r="BJ81" s="75"/>
      <c r="BK81" s="75"/>
      <c r="BL81" s="75"/>
      <c r="BM81" s="75"/>
      <c r="BN81" s="75"/>
    </row>
    <row r="82" spans="1:66" x14ac:dyDescent="0.2">
      <c r="M82" s="75"/>
      <c r="N82" s="75"/>
      <c r="O82" s="75"/>
      <c r="P82" s="75"/>
      <c r="Q82" s="75"/>
      <c r="R82" s="75"/>
      <c r="S82" s="75"/>
      <c r="T82" s="75"/>
      <c r="U82" s="75"/>
      <c r="V82" s="75"/>
      <c r="W82" s="75"/>
      <c r="X82" s="75"/>
      <c r="Y82" s="75"/>
      <c r="Z82" s="75"/>
      <c r="AA82" s="75"/>
      <c r="AB82" s="75"/>
      <c r="AC82" s="75"/>
      <c r="AD82" s="75"/>
      <c r="AE82" s="75"/>
      <c r="AF82" s="75"/>
      <c r="AG82" s="75"/>
      <c r="AH82" s="75"/>
      <c r="AI82" s="75"/>
      <c r="AJ82" s="75"/>
      <c r="AK82" s="75"/>
      <c r="AL82" s="75"/>
      <c r="AM82" s="75"/>
      <c r="AN82" s="75"/>
      <c r="AO82" s="75"/>
      <c r="AP82" s="75"/>
      <c r="AQ82" s="75"/>
      <c r="AR82" s="75"/>
      <c r="AS82" s="75"/>
      <c r="AT82" s="75"/>
      <c r="AU82" s="75"/>
      <c r="AV82" s="75"/>
      <c r="AW82" s="75"/>
      <c r="AX82" s="75"/>
      <c r="AY82" s="75"/>
      <c r="AZ82" s="75"/>
      <c r="BA82" s="75"/>
      <c r="BB82" s="75"/>
      <c r="BC82" s="75"/>
      <c r="BD82" s="75"/>
      <c r="BE82" s="75"/>
      <c r="BF82" s="75"/>
      <c r="BG82" s="75"/>
      <c r="BH82" s="75"/>
      <c r="BI82" s="75"/>
      <c r="BJ82" s="75"/>
      <c r="BK82" s="75"/>
      <c r="BL82" s="75"/>
      <c r="BM82" s="75"/>
      <c r="BN82" s="75"/>
    </row>
    <row r="83" spans="1:66" x14ac:dyDescent="0.2">
      <c r="M83" s="75"/>
      <c r="N83" s="75"/>
      <c r="O83" s="75"/>
      <c r="P83" s="75"/>
      <c r="Q83" s="75"/>
      <c r="R83" s="75"/>
      <c r="S83" s="75"/>
      <c r="T83" s="75"/>
      <c r="U83" s="75"/>
      <c r="V83" s="75"/>
      <c r="W83" s="75"/>
      <c r="X83" s="75"/>
      <c r="Y83" s="75"/>
      <c r="Z83" s="75"/>
      <c r="AA83" s="75"/>
      <c r="AB83" s="75"/>
      <c r="AC83" s="75"/>
      <c r="AD83" s="75"/>
      <c r="AE83" s="75"/>
      <c r="AF83" s="75"/>
      <c r="AG83" s="75"/>
      <c r="AH83" s="75"/>
      <c r="AI83" s="75"/>
      <c r="AJ83" s="75"/>
      <c r="AK83" s="75"/>
      <c r="AL83" s="75"/>
      <c r="AM83" s="75"/>
      <c r="AN83" s="75"/>
      <c r="AO83" s="75"/>
      <c r="AP83" s="75"/>
      <c r="AQ83" s="75"/>
      <c r="AR83" s="75"/>
      <c r="AS83" s="75"/>
      <c r="AT83" s="75"/>
      <c r="AU83" s="75"/>
      <c r="AV83" s="75"/>
      <c r="AW83" s="75"/>
      <c r="AX83" s="75"/>
      <c r="AY83" s="75"/>
      <c r="AZ83" s="75"/>
      <c r="BA83" s="75"/>
      <c r="BB83" s="75"/>
      <c r="BC83" s="75"/>
      <c r="BD83" s="75"/>
      <c r="BE83" s="75"/>
      <c r="BF83" s="75"/>
      <c r="BG83" s="75"/>
      <c r="BH83" s="75"/>
      <c r="BI83" s="75"/>
      <c r="BJ83" s="75"/>
      <c r="BK83" s="75"/>
      <c r="BL83" s="75"/>
      <c r="BM83" s="75"/>
      <c r="BN83" s="75"/>
    </row>
    <row r="84" spans="1:66" x14ac:dyDescent="0.2">
      <c r="M84" s="75"/>
      <c r="N84" s="75"/>
      <c r="O84" s="75"/>
      <c r="P84" s="75"/>
      <c r="Q84" s="75"/>
      <c r="R84" s="75"/>
      <c r="S84" s="75"/>
      <c r="T84" s="75"/>
      <c r="U84" s="75"/>
      <c r="V84" s="75"/>
      <c r="W84" s="75"/>
      <c r="X84" s="75"/>
      <c r="Y84" s="75"/>
      <c r="Z84" s="75"/>
      <c r="AA84" s="75"/>
      <c r="AB84" s="75"/>
      <c r="AC84" s="75"/>
      <c r="AD84" s="75"/>
      <c r="AE84" s="75"/>
      <c r="AF84" s="75"/>
      <c r="AG84" s="75"/>
      <c r="AH84" s="75"/>
      <c r="AI84" s="75"/>
      <c r="AJ84" s="75"/>
      <c r="AK84" s="75"/>
      <c r="AL84" s="75"/>
      <c r="AM84" s="75"/>
      <c r="AN84" s="75"/>
      <c r="AO84" s="75"/>
      <c r="AP84" s="75"/>
      <c r="AQ84" s="75"/>
      <c r="AR84" s="75"/>
      <c r="AS84" s="75"/>
      <c r="AT84" s="75"/>
      <c r="AU84" s="75"/>
      <c r="AV84" s="75"/>
      <c r="AW84" s="75"/>
      <c r="AX84" s="75"/>
      <c r="AY84" s="75"/>
      <c r="AZ84" s="75"/>
      <c r="BA84" s="75"/>
      <c r="BB84" s="75"/>
      <c r="BC84" s="75"/>
      <c r="BD84" s="75"/>
      <c r="BE84" s="75"/>
      <c r="BF84" s="75"/>
      <c r="BG84" s="75"/>
      <c r="BH84" s="75"/>
      <c r="BI84" s="75"/>
      <c r="BJ84" s="75"/>
      <c r="BK84" s="75"/>
      <c r="BL84" s="75"/>
      <c r="BM84" s="75"/>
      <c r="BN84" s="75"/>
    </row>
    <row r="85" spans="1:66" x14ac:dyDescent="0.2">
      <c r="A85" s="75"/>
      <c r="B85" s="75"/>
      <c r="C85" s="75"/>
      <c r="D85" s="75"/>
      <c r="E85" s="75"/>
      <c r="F85" s="75"/>
      <c r="G85" s="75"/>
      <c r="H85" s="75"/>
      <c r="I85" s="75"/>
      <c r="J85" s="75"/>
      <c r="K85" s="75"/>
      <c r="M85" s="75"/>
      <c r="N85" s="75"/>
      <c r="O85" s="75"/>
      <c r="P85" s="75"/>
      <c r="Q85" s="75"/>
      <c r="R85" s="75"/>
      <c r="S85" s="75"/>
      <c r="T85" s="75"/>
      <c r="U85" s="75"/>
      <c r="V85" s="75"/>
      <c r="W85" s="75"/>
      <c r="X85" s="75"/>
      <c r="Y85" s="75"/>
      <c r="Z85" s="75"/>
      <c r="AA85" s="75"/>
      <c r="AB85" s="75"/>
      <c r="AC85" s="75"/>
      <c r="AD85" s="75"/>
      <c r="AE85" s="75"/>
      <c r="AF85" s="75"/>
      <c r="AG85" s="75"/>
      <c r="AH85" s="75"/>
      <c r="AI85" s="75"/>
      <c r="AJ85" s="75"/>
      <c r="AK85" s="75"/>
      <c r="AL85" s="75"/>
      <c r="AM85" s="75"/>
      <c r="AN85" s="75"/>
      <c r="AO85" s="75"/>
      <c r="AP85" s="75"/>
      <c r="AQ85" s="75"/>
      <c r="AR85" s="75"/>
      <c r="AS85" s="75"/>
      <c r="AT85" s="75"/>
      <c r="AU85" s="75"/>
      <c r="AV85" s="75"/>
      <c r="AW85" s="75"/>
      <c r="AX85" s="75"/>
      <c r="AY85" s="75"/>
      <c r="AZ85" s="75"/>
      <c r="BA85" s="75"/>
      <c r="BB85" s="75"/>
      <c r="BC85" s="75"/>
      <c r="BD85" s="75"/>
      <c r="BE85" s="75"/>
      <c r="BF85" s="75"/>
      <c r="BG85" s="75"/>
      <c r="BH85" s="75"/>
      <c r="BI85" s="75"/>
      <c r="BJ85" s="75"/>
      <c r="BK85" s="75"/>
      <c r="BL85" s="75"/>
      <c r="BM85" s="75"/>
      <c r="BN85" s="75"/>
    </row>
    <row r="86" spans="1:66" x14ac:dyDescent="0.2">
      <c r="A86" s="75"/>
      <c r="B86" s="75"/>
      <c r="C86" s="75"/>
      <c r="D86" s="75"/>
      <c r="E86" s="75"/>
      <c r="F86" s="75"/>
      <c r="G86" s="75"/>
      <c r="H86" s="75"/>
      <c r="I86" s="75"/>
      <c r="J86" s="75"/>
      <c r="K86" s="75"/>
      <c r="M86" s="75"/>
      <c r="N86" s="75"/>
      <c r="O86" s="75"/>
      <c r="P86" s="75"/>
      <c r="Q86" s="75"/>
      <c r="R86" s="75"/>
      <c r="S86" s="75"/>
      <c r="T86" s="75"/>
      <c r="U86" s="75"/>
      <c r="V86" s="75"/>
      <c r="W86" s="75"/>
      <c r="X86" s="75"/>
      <c r="Y86" s="75"/>
      <c r="Z86" s="75"/>
      <c r="AA86" s="75"/>
      <c r="AB86" s="75"/>
      <c r="AC86" s="75"/>
      <c r="AD86" s="75"/>
      <c r="AE86" s="75"/>
      <c r="AF86" s="75"/>
      <c r="AG86" s="75"/>
      <c r="AH86" s="75"/>
      <c r="AI86" s="75"/>
      <c r="AJ86" s="75"/>
      <c r="AK86" s="75"/>
      <c r="AL86" s="75"/>
      <c r="AM86" s="75"/>
      <c r="AN86" s="75"/>
      <c r="AO86" s="75"/>
      <c r="AP86" s="75"/>
      <c r="AQ86" s="75"/>
      <c r="AR86" s="75"/>
      <c r="AS86" s="75"/>
      <c r="AT86" s="75"/>
      <c r="AU86" s="75"/>
      <c r="AV86" s="75"/>
      <c r="AW86" s="75"/>
      <c r="AX86" s="75"/>
      <c r="AY86" s="75"/>
      <c r="AZ86" s="75"/>
      <c r="BA86" s="75"/>
      <c r="BB86" s="75"/>
      <c r="BC86" s="75"/>
      <c r="BD86" s="75"/>
      <c r="BE86" s="75"/>
      <c r="BF86" s="75"/>
      <c r="BG86" s="75"/>
      <c r="BH86" s="75"/>
      <c r="BI86" s="75"/>
      <c r="BJ86" s="75"/>
      <c r="BK86" s="75"/>
      <c r="BL86" s="75"/>
      <c r="BM86" s="75"/>
      <c r="BN86" s="75"/>
    </row>
    <row r="87" spans="1:66" x14ac:dyDescent="0.2">
      <c r="A87" s="75"/>
      <c r="B87" s="75"/>
      <c r="C87" s="75"/>
      <c r="D87" s="75"/>
      <c r="E87" s="75"/>
      <c r="F87" s="75"/>
      <c r="G87" s="75"/>
      <c r="H87" s="75"/>
      <c r="I87" s="75"/>
      <c r="J87" s="75"/>
      <c r="K87" s="75"/>
      <c r="M87" s="75"/>
      <c r="N87" s="75"/>
      <c r="O87" s="75"/>
      <c r="P87" s="75"/>
      <c r="Q87" s="75"/>
      <c r="R87" s="75"/>
      <c r="S87" s="75"/>
      <c r="T87" s="75"/>
      <c r="U87" s="75"/>
      <c r="V87" s="75"/>
      <c r="W87" s="75"/>
      <c r="X87" s="75"/>
      <c r="Y87" s="75"/>
      <c r="Z87" s="75"/>
      <c r="AA87" s="75"/>
      <c r="AB87" s="75"/>
      <c r="AC87" s="75"/>
      <c r="AD87" s="75"/>
      <c r="AE87" s="75"/>
      <c r="AF87" s="75"/>
      <c r="AG87" s="75"/>
      <c r="AH87" s="75"/>
      <c r="AI87" s="75"/>
      <c r="AJ87" s="75"/>
      <c r="AK87" s="75"/>
      <c r="AL87" s="75"/>
      <c r="AM87" s="75"/>
      <c r="AN87" s="75"/>
      <c r="AO87" s="75"/>
      <c r="AP87" s="75"/>
      <c r="AQ87" s="75"/>
      <c r="AR87" s="75"/>
      <c r="AS87" s="75"/>
      <c r="AT87" s="75"/>
      <c r="AU87" s="75"/>
      <c r="AV87" s="75"/>
      <c r="AW87" s="75"/>
      <c r="AX87" s="75"/>
      <c r="AY87" s="75"/>
      <c r="AZ87" s="75"/>
      <c r="BA87" s="75"/>
      <c r="BB87" s="75"/>
      <c r="BC87" s="75"/>
      <c r="BD87" s="75"/>
      <c r="BE87" s="75"/>
      <c r="BF87" s="75"/>
      <c r="BG87" s="75"/>
      <c r="BH87" s="75"/>
      <c r="BI87" s="75"/>
      <c r="BJ87" s="75"/>
      <c r="BK87" s="75"/>
      <c r="BL87" s="75"/>
      <c r="BM87" s="75"/>
      <c r="BN87" s="75"/>
    </row>
    <row r="88" spans="1:66" x14ac:dyDescent="0.2">
      <c r="A88" s="75"/>
      <c r="B88" s="75"/>
      <c r="C88" s="75"/>
      <c r="D88" s="75"/>
      <c r="E88" s="75"/>
      <c r="F88" s="75"/>
      <c r="G88" s="75"/>
      <c r="H88" s="75"/>
      <c r="I88" s="75"/>
      <c r="J88" s="75"/>
      <c r="K88" s="75"/>
      <c r="L88" s="75"/>
      <c r="M88" s="75"/>
      <c r="N88" s="75"/>
      <c r="O88" s="75"/>
      <c r="P88" s="75"/>
      <c r="Q88" s="75"/>
      <c r="R88" s="75"/>
      <c r="S88" s="75"/>
      <c r="T88" s="75"/>
      <c r="U88" s="75"/>
      <c r="V88" s="75"/>
      <c r="W88" s="75"/>
      <c r="X88" s="75"/>
      <c r="Y88" s="75"/>
      <c r="Z88" s="75"/>
      <c r="AA88" s="75"/>
      <c r="AB88" s="75"/>
      <c r="AC88" s="75"/>
      <c r="AD88" s="75"/>
      <c r="AE88" s="75"/>
      <c r="AF88" s="75"/>
      <c r="AG88" s="75"/>
      <c r="AH88" s="75"/>
      <c r="AI88" s="75"/>
      <c r="AJ88" s="75"/>
      <c r="AK88" s="75"/>
      <c r="AL88" s="75"/>
      <c r="AM88" s="75"/>
      <c r="AN88" s="75"/>
      <c r="AO88" s="75"/>
      <c r="AP88" s="75"/>
      <c r="AQ88" s="75"/>
      <c r="AR88" s="75"/>
      <c r="AS88" s="75"/>
      <c r="AT88" s="75"/>
      <c r="AU88" s="75"/>
      <c r="AV88" s="75"/>
      <c r="AW88" s="75"/>
      <c r="AX88" s="75"/>
      <c r="AY88" s="75"/>
      <c r="AZ88" s="75"/>
      <c r="BA88" s="75"/>
      <c r="BB88" s="75"/>
      <c r="BC88" s="75"/>
      <c r="BD88" s="75"/>
      <c r="BE88" s="75"/>
      <c r="BF88" s="75"/>
      <c r="BG88" s="75"/>
      <c r="BH88" s="75"/>
      <c r="BI88" s="75"/>
      <c r="BJ88" s="75"/>
      <c r="BK88" s="75"/>
      <c r="BL88" s="75"/>
      <c r="BM88" s="75"/>
      <c r="BN88" s="75"/>
    </row>
    <row r="89" spans="1:66" x14ac:dyDescent="0.2">
      <c r="A89" s="75"/>
      <c r="B89" s="75"/>
      <c r="C89" s="75"/>
      <c r="D89" s="75"/>
      <c r="E89" s="75"/>
      <c r="F89" s="75"/>
      <c r="G89" s="75"/>
      <c r="H89" s="75"/>
      <c r="I89" s="75"/>
      <c r="J89" s="75"/>
      <c r="K89" s="75"/>
      <c r="L89" s="75"/>
      <c r="M89" s="75"/>
      <c r="N89" s="75"/>
      <c r="O89" s="75"/>
      <c r="P89" s="75"/>
      <c r="Q89" s="75"/>
      <c r="R89" s="75"/>
      <c r="S89" s="75"/>
      <c r="T89" s="75"/>
      <c r="U89" s="75"/>
      <c r="V89" s="75"/>
      <c r="W89" s="75"/>
      <c r="X89" s="75"/>
      <c r="Y89" s="75"/>
      <c r="Z89" s="75"/>
      <c r="AA89" s="75"/>
      <c r="AB89" s="75"/>
      <c r="AC89" s="75"/>
      <c r="AD89" s="75"/>
      <c r="AE89" s="75"/>
      <c r="AF89" s="75"/>
      <c r="AG89" s="75"/>
      <c r="AH89" s="75"/>
      <c r="AI89" s="75"/>
      <c r="AJ89" s="75"/>
      <c r="AK89" s="75"/>
      <c r="AL89" s="75"/>
      <c r="AM89" s="75"/>
      <c r="AN89" s="75"/>
      <c r="AO89" s="75"/>
      <c r="AP89" s="75"/>
      <c r="AQ89" s="75"/>
      <c r="AR89" s="75"/>
      <c r="AS89" s="75"/>
      <c r="AT89" s="75"/>
      <c r="AU89" s="75"/>
      <c r="AV89" s="75"/>
      <c r="AW89" s="75"/>
      <c r="AX89" s="75"/>
      <c r="AY89" s="75"/>
      <c r="AZ89" s="75"/>
      <c r="BA89" s="75"/>
      <c r="BB89" s="75"/>
      <c r="BC89" s="75"/>
      <c r="BD89" s="75"/>
      <c r="BE89" s="75"/>
      <c r="BF89" s="75"/>
      <c r="BG89" s="75"/>
      <c r="BH89" s="75"/>
      <c r="BI89" s="75"/>
      <c r="BJ89" s="75"/>
      <c r="BK89" s="75"/>
      <c r="BL89" s="75"/>
      <c r="BM89" s="75"/>
      <c r="BN89" s="75"/>
    </row>
    <row r="90" spans="1:66" x14ac:dyDescent="0.2">
      <c r="A90" s="75"/>
      <c r="B90" s="75"/>
      <c r="C90" s="75"/>
      <c r="D90" s="75"/>
      <c r="E90" s="75"/>
      <c r="F90" s="75"/>
      <c r="G90" s="75"/>
      <c r="H90" s="75"/>
      <c r="I90" s="75"/>
      <c r="J90" s="75"/>
      <c r="K90" s="75"/>
      <c r="L90" s="75"/>
      <c r="M90" s="75"/>
      <c r="N90" s="75"/>
      <c r="O90" s="75"/>
      <c r="P90" s="75"/>
      <c r="Q90" s="75"/>
      <c r="R90" s="75"/>
      <c r="S90" s="75"/>
      <c r="T90" s="75"/>
      <c r="U90" s="75"/>
      <c r="V90" s="75"/>
      <c r="W90" s="75"/>
      <c r="X90" s="75"/>
      <c r="Y90" s="75"/>
      <c r="Z90" s="75"/>
      <c r="AA90" s="75"/>
      <c r="AB90" s="75"/>
      <c r="AC90" s="75"/>
      <c r="AD90" s="75"/>
      <c r="AE90" s="75"/>
      <c r="AF90" s="75"/>
      <c r="AG90" s="75"/>
      <c r="AH90" s="75"/>
      <c r="AI90" s="75"/>
      <c r="AJ90" s="75"/>
      <c r="AK90" s="75"/>
      <c r="AL90" s="75"/>
      <c r="AM90" s="75"/>
      <c r="AN90" s="75"/>
      <c r="AO90" s="75"/>
      <c r="AP90" s="75"/>
      <c r="AQ90" s="75"/>
      <c r="AR90" s="75"/>
      <c r="AS90" s="75"/>
      <c r="AT90" s="75"/>
      <c r="AU90" s="75"/>
      <c r="AV90" s="75"/>
      <c r="AW90" s="75"/>
      <c r="AX90" s="75"/>
      <c r="AY90" s="75"/>
      <c r="AZ90" s="75"/>
      <c r="BA90" s="75"/>
      <c r="BB90" s="75"/>
      <c r="BC90" s="75"/>
      <c r="BD90" s="75"/>
      <c r="BE90" s="75"/>
      <c r="BF90" s="75"/>
      <c r="BG90" s="75"/>
      <c r="BH90" s="75"/>
      <c r="BI90" s="75"/>
      <c r="BJ90" s="75"/>
      <c r="BK90" s="75"/>
      <c r="BL90" s="75"/>
      <c r="BM90" s="75"/>
      <c r="BN90" s="75"/>
    </row>
    <row r="91" spans="1:66" x14ac:dyDescent="0.2">
      <c r="A91" s="75"/>
      <c r="B91" s="75"/>
      <c r="C91" s="75"/>
      <c r="D91" s="75"/>
      <c r="E91" s="75"/>
      <c r="F91" s="75"/>
      <c r="G91" s="75"/>
      <c r="H91" s="75"/>
      <c r="I91" s="75"/>
      <c r="J91" s="75"/>
      <c r="K91" s="75"/>
      <c r="L91" s="75"/>
      <c r="M91" s="75"/>
      <c r="N91" s="75"/>
      <c r="O91" s="75"/>
      <c r="P91" s="75"/>
      <c r="Q91" s="75"/>
      <c r="R91" s="75"/>
      <c r="S91" s="75"/>
      <c r="T91" s="75"/>
      <c r="U91" s="75"/>
      <c r="V91" s="75"/>
      <c r="W91" s="75"/>
      <c r="X91" s="75"/>
      <c r="Y91" s="75"/>
      <c r="Z91" s="75"/>
      <c r="AA91" s="75"/>
      <c r="AB91" s="75"/>
      <c r="AC91" s="75"/>
      <c r="AD91" s="75"/>
      <c r="AE91" s="75"/>
      <c r="AF91" s="75"/>
      <c r="AG91" s="75"/>
      <c r="AH91" s="75"/>
      <c r="AI91" s="75"/>
      <c r="AJ91" s="75"/>
      <c r="AK91" s="75"/>
      <c r="AL91" s="75"/>
      <c r="AM91" s="75"/>
      <c r="AN91" s="75"/>
      <c r="AO91" s="75"/>
      <c r="AP91" s="75"/>
      <c r="AQ91" s="75"/>
      <c r="AR91" s="75"/>
      <c r="AS91" s="75"/>
      <c r="AT91" s="75"/>
      <c r="AU91" s="75"/>
      <c r="AV91" s="75"/>
      <c r="AW91" s="75"/>
      <c r="AX91" s="75"/>
      <c r="AY91" s="75"/>
      <c r="AZ91" s="75"/>
      <c r="BA91" s="75"/>
      <c r="BB91" s="75"/>
      <c r="BC91" s="75"/>
      <c r="BD91" s="75"/>
      <c r="BE91" s="75"/>
      <c r="BF91" s="75"/>
      <c r="BG91" s="75"/>
      <c r="BH91" s="75"/>
      <c r="BI91" s="75"/>
      <c r="BJ91" s="75"/>
      <c r="BK91" s="75"/>
      <c r="BL91" s="75"/>
      <c r="BM91" s="75"/>
      <c r="BN91" s="75"/>
    </row>
    <row r="92" spans="1:66" x14ac:dyDescent="0.2">
      <c r="A92" s="75"/>
      <c r="B92" s="75"/>
      <c r="C92" s="75"/>
      <c r="D92" s="75"/>
      <c r="E92" s="75"/>
      <c r="F92" s="75"/>
      <c r="G92" s="75"/>
      <c r="H92" s="75"/>
      <c r="I92" s="75"/>
      <c r="J92" s="75"/>
      <c r="K92" s="75"/>
      <c r="L92" s="75"/>
      <c r="M92" s="75"/>
      <c r="N92" s="75"/>
      <c r="O92" s="75"/>
      <c r="P92" s="75"/>
      <c r="Q92" s="75"/>
      <c r="R92" s="75"/>
      <c r="S92" s="75"/>
      <c r="T92" s="75"/>
      <c r="U92" s="75"/>
      <c r="V92" s="75"/>
      <c r="W92" s="75"/>
      <c r="X92" s="75"/>
      <c r="Y92" s="75"/>
      <c r="Z92" s="75"/>
      <c r="AA92" s="75"/>
      <c r="AB92" s="75"/>
      <c r="AC92" s="75"/>
      <c r="AD92" s="75"/>
      <c r="AE92" s="75"/>
      <c r="AF92" s="75"/>
      <c r="AG92" s="75"/>
      <c r="AH92" s="75"/>
      <c r="AI92" s="75"/>
      <c r="AJ92" s="75"/>
      <c r="AK92" s="75"/>
      <c r="AL92" s="75"/>
      <c r="AM92" s="75"/>
      <c r="AN92" s="75"/>
      <c r="AO92" s="75"/>
      <c r="AP92" s="75"/>
      <c r="AQ92" s="75"/>
      <c r="AR92" s="75"/>
      <c r="AS92" s="75"/>
      <c r="AT92" s="75"/>
      <c r="AU92" s="75"/>
      <c r="AV92" s="75"/>
      <c r="AW92" s="75"/>
      <c r="AX92" s="75"/>
      <c r="AY92" s="75"/>
      <c r="AZ92" s="75"/>
      <c r="BA92" s="75"/>
      <c r="BB92" s="75"/>
      <c r="BC92" s="75"/>
      <c r="BD92" s="75"/>
      <c r="BE92" s="75"/>
      <c r="BF92" s="75"/>
      <c r="BG92" s="75"/>
      <c r="BH92" s="75"/>
      <c r="BI92" s="75"/>
      <c r="BJ92" s="75"/>
      <c r="BK92" s="75"/>
      <c r="BL92" s="75"/>
      <c r="BM92" s="75"/>
      <c r="BN92" s="75"/>
    </row>
    <row r="93" spans="1:66" x14ac:dyDescent="0.2">
      <c r="A93" s="75"/>
      <c r="B93" s="75"/>
      <c r="C93" s="75"/>
      <c r="D93" s="75"/>
      <c r="E93" s="75"/>
      <c r="F93" s="75"/>
      <c r="G93" s="75"/>
      <c r="H93" s="75"/>
      <c r="I93" s="75"/>
      <c r="J93" s="75"/>
      <c r="K93" s="75"/>
      <c r="L93" s="75"/>
      <c r="M93" s="75"/>
      <c r="N93" s="75"/>
      <c r="O93" s="75"/>
      <c r="P93" s="75"/>
      <c r="Q93" s="75"/>
      <c r="R93" s="75"/>
      <c r="S93" s="75"/>
      <c r="T93" s="75"/>
      <c r="U93" s="75"/>
      <c r="V93" s="75"/>
      <c r="W93" s="75"/>
      <c r="X93" s="75"/>
      <c r="Y93" s="75"/>
      <c r="Z93" s="75"/>
      <c r="AA93" s="75"/>
      <c r="AB93" s="75"/>
      <c r="AC93" s="75"/>
      <c r="AD93" s="75"/>
      <c r="AE93" s="75"/>
      <c r="AF93" s="75"/>
      <c r="AG93" s="75"/>
      <c r="AH93" s="75"/>
      <c r="AI93" s="75"/>
      <c r="AJ93" s="75"/>
      <c r="AK93" s="75"/>
      <c r="AL93" s="75"/>
      <c r="AM93" s="75"/>
      <c r="AN93" s="75"/>
      <c r="AO93" s="75"/>
      <c r="AP93" s="75"/>
      <c r="AQ93" s="75"/>
      <c r="AR93" s="75"/>
      <c r="AS93" s="75"/>
      <c r="AT93" s="75"/>
      <c r="AU93" s="75"/>
      <c r="AV93" s="75"/>
      <c r="AW93" s="75"/>
      <c r="AX93" s="75"/>
      <c r="AY93" s="75"/>
      <c r="AZ93" s="75"/>
      <c r="BA93" s="75"/>
      <c r="BB93" s="75"/>
      <c r="BC93" s="75"/>
      <c r="BD93" s="75"/>
      <c r="BE93" s="75"/>
      <c r="BF93" s="75"/>
      <c r="BG93" s="75"/>
      <c r="BH93" s="75"/>
      <c r="BI93" s="75"/>
      <c r="BJ93" s="75"/>
      <c r="BK93" s="75"/>
      <c r="BL93" s="75"/>
      <c r="BM93" s="75"/>
      <c r="BN93" s="75"/>
    </row>
    <row r="94" spans="1:66" x14ac:dyDescent="0.2">
      <c r="A94" s="75"/>
      <c r="B94" s="75"/>
      <c r="C94" s="75"/>
      <c r="D94" s="75"/>
      <c r="E94" s="75"/>
      <c r="F94" s="75"/>
      <c r="G94" s="75"/>
      <c r="H94" s="75"/>
      <c r="I94" s="75"/>
      <c r="J94" s="75"/>
      <c r="K94" s="75"/>
      <c r="L94" s="75"/>
      <c r="M94" s="75"/>
      <c r="N94" s="75"/>
      <c r="O94" s="75"/>
      <c r="P94" s="75"/>
      <c r="Q94" s="75"/>
      <c r="R94" s="75"/>
      <c r="S94" s="75"/>
      <c r="T94" s="75"/>
      <c r="U94" s="75"/>
      <c r="V94" s="75"/>
      <c r="W94" s="75"/>
      <c r="X94" s="75"/>
      <c r="Y94" s="75"/>
      <c r="Z94" s="75"/>
      <c r="AA94" s="75"/>
      <c r="AB94" s="75"/>
      <c r="AC94" s="75"/>
      <c r="AD94" s="75"/>
      <c r="AE94" s="75"/>
      <c r="AF94" s="75"/>
      <c r="AG94" s="75"/>
      <c r="AH94" s="75"/>
      <c r="AI94" s="75"/>
      <c r="AJ94" s="75"/>
      <c r="AK94" s="75"/>
      <c r="AL94" s="75"/>
      <c r="AM94" s="75"/>
      <c r="AN94" s="75"/>
      <c r="AO94" s="75"/>
      <c r="AP94" s="75"/>
      <c r="AQ94" s="75"/>
      <c r="AR94" s="75"/>
      <c r="AS94" s="75"/>
      <c r="AT94" s="75"/>
      <c r="AU94" s="75"/>
      <c r="AV94" s="75"/>
      <c r="AW94" s="75"/>
      <c r="AX94" s="75"/>
      <c r="AY94" s="75"/>
      <c r="AZ94" s="75"/>
      <c r="BA94" s="75"/>
      <c r="BB94" s="75"/>
      <c r="BC94" s="75"/>
      <c r="BD94" s="75"/>
      <c r="BE94" s="75"/>
      <c r="BF94" s="75"/>
      <c r="BG94" s="75"/>
      <c r="BH94" s="75"/>
      <c r="BI94" s="75"/>
      <c r="BJ94" s="75"/>
      <c r="BK94" s="75"/>
      <c r="BL94" s="75"/>
      <c r="BM94" s="75"/>
      <c r="BN94" s="75"/>
    </row>
    <row r="95" spans="1:66" x14ac:dyDescent="0.2">
      <c r="A95" s="75"/>
      <c r="B95" s="75"/>
      <c r="C95" s="75"/>
      <c r="D95" s="75"/>
      <c r="E95" s="75"/>
      <c r="F95" s="75"/>
      <c r="G95" s="75"/>
      <c r="H95" s="75"/>
      <c r="I95" s="75"/>
      <c r="J95" s="75"/>
      <c r="K95" s="75"/>
      <c r="L95" s="75"/>
      <c r="M95" s="75"/>
      <c r="N95" s="75"/>
      <c r="O95" s="75"/>
      <c r="P95" s="75"/>
      <c r="Q95" s="75"/>
      <c r="R95" s="75"/>
      <c r="S95" s="75"/>
      <c r="T95" s="75"/>
      <c r="U95" s="75"/>
      <c r="V95" s="75"/>
      <c r="W95" s="75"/>
      <c r="X95" s="75"/>
      <c r="Y95" s="75"/>
      <c r="Z95" s="75"/>
      <c r="AA95" s="75"/>
      <c r="AB95" s="75"/>
      <c r="AC95" s="75"/>
      <c r="AD95" s="75"/>
      <c r="AE95" s="75"/>
      <c r="AF95" s="75"/>
      <c r="AG95" s="75"/>
      <c r="AH95" s="75"/>
      <c r="AI95" s="75"/>
      <c r="AJ95" s="75"/>
      <c r="AK95" s="75"/>
      <c r="AL95" s="75"/>
      <c r="AM95" s="75"/>
      <c r="AN95" s="75"/>
      <c r="AO95" s="75"/>
      <c r="AP95" s="75"/>
      <c r="AQ95" s="75"/>
      <c r="AR95" s="75"/>
      <c r="AS95" s="75"/>
      <c r="AT95" s="75"/>
      <c r="AU95" s="75"/>
      <c r="AV95" s="75"/>
      <c r="AW95" s="75"/>
      <c r="AX95" s="75"/>
      <c r="AY95" s="75"/>
      <c r="AZ95" s="75"/>
      <c r="BA95" s="75"/>
      <c r="BB95" s="75"/>
      <c r="BC95" s="75"/>
      <c r="BD95" s="75"/>
      <c r="BE95" s="75"/>
      <c r="BF95" s="75"/>
      <c r="BG95" s="75"/>
      <c r="BH95" s="75"/>
      <c r="BI95" s="75"/>
      <c r="BJ95" s="75"/>
      <c r="BK95" s="75"/>
      <c r="BL95" s="75"/>
      <c r="BM95" s="75"/>
      <c r="BN95" s="75"/>
    </row>
    <row r="96" spans="1:66" x14ac:dyDescent="0.2">
      <c r="A96" s="75"/>
      <c r="B96" s="75"/>
      <c r="C96" s="75"/>
      <c r="D96" s="75"/>
      <c r="E96" s="75"/>
      <c r="F96" s="75"/>
      <c r="G96" s="75"/>
      <c r="H96" s="75"/>
      <c r="I96" s="75"/>
      <c r="J96" s="75"/>
      <c r="K96" s="75"/>
      <c r="L96" s="75"/>
      <c r="M96" s="75"/>
      <c r="N96" s="75"/>
      <c r="O96" s="75"/>
      <c r="P96" s="75"/>
      <c r="Q96" s="75"/>
      <c r="R96" s="75"/>
      <c r="S96" s="75"/>
      <c r="T96" s="75"/>
      <c r="U96" s="75"/>
      <c r="V96" s="75"/>
      <c r="W96" s="75"/>
      <c r="X96" s="75"/>
      <c r="Y96" s="75"/>
      <c r="Z96" s="75"/>
      <c r="AA96" s="75"/>
      <c r="AB96" s="75"/>
      <c r="AC96" s="75"/>
      <c r="AD96" s="75"/>
      <c r="AE96" s="75"/>
      <c r="AF96" s="75"/>
      <c r="AG96" s="75"/>
      <c r="AH96" s="75"/>
      <c r="AI96" s="75"/>
      <c r="AJ96" s="75"/>
      <c r="AK96" s="75"/>
      <c r="AL96" s="75"/>
      <c r="AM96" s="75"/>
      <c r="AN96" s="75"/>
      <c r="AO96" s="75"/>
      <c r="AP96" s="75"/>
      <c r="AQ96" s="75"/>
      <c r="AR96" s="75"/>
      <c r="AS96" s="75"/>
      <c r="AT96" s="75"/>
      <c r="AU96" s="75"/>
      <c r="AV96" s="75"/>
      <c r="AW96" s="75"/>
      <c r="AX96" s="75"/>
      <c r="AY96" s="75"/>
      <c r="AZ96" s="75"/>
      <c r="BA96" s="75"/>
      <c r="BB96" s="75"/>
      <c r="BC96" s="75"/>
      <c r="BD96" s="75"/>
      <c r="BE96" s="75"/>
      <c r="BF96" s="75"/>
      <c r="BG96" s="75"/>
      <c r="BH96" s="75"/>
      <c r="BI96" s="75"/>
      <c r="BJ96" s="75"/>
      <c r="BK96" s="75"/>
      <c r="BL96" s="75"/>
      <c r="BM96" s="75"/>
      <c r="BN96" s="75"/>
    </row>
    <row r="97" spans="1:66" x14ac:dyDescent="0.2">
      <c r="A97" s="75"/>
      <c r="B97" s="75"/>
      <c r="C97" s="75"/>
      <c r="D97" s="75"/>
      <c r="E97" s="75"/>
      <c r="F97" s="75"/>
      <c r="G97" s="75"/>
      <c r="H97" s="75"/>
      <c r="I97" s="75"/>
      <c r="J97" s="75"/>
      <c r="K97" s="75"/>
      <c r="L97" s="75"/>
      <c r="M97" s="75"/>
      <c r="N97" s="75"/>
      <c r="O97" s="75"/>
      <c r="P97" s="75"/>
      <c r="Q97" s="75"/>
      <c r="R97" s="75"/>
      <c r="S97" s="75"/>
      <c r="T97" s="75"/>
      <c r="U97" s="75"/>
      <c r="V97" s="75"/>
      <c r="W97" s="75"/>
      <c r="X97" s="75"/>
      <c r="Y97" s="75"/>
      <c r="Z97" s="75"/>
      <c r="AA97" s="75"/>
      <c r="AB97" s="75"/>
      <c r="AC97" s="75"/>
      <c r="AD97" s="75"/>
      <c r="AE97" s="75"/>
      <c r="AF97" s="75"/>
      <c r="AG97" s="75"/>
      <c r="AH97" s="75"/>
      <c r="AI97" s="75"/>
      <c r="AJ97" s="75"/>
      <c r="AK97" s="75"/>
      <c r="AL97" s="75"/>
      <c r="AM97" s="75"/>
      <c r="AN97" s="75"/>
      <c r="AO97" s="75"/>
      <c r="AP97" s="75"/>
      <c r="AQ97" s="75"/>
      <c r="AR97" s="75"/>
      <c r="AS97" s="75"/>
      <c r="AT97" s="75"/>
      <c r="AU97" s="75"/>
      <c r="AV97" s="75"/>
      <c r="AW97" s="75"/>
      <c r="AX97" s="75"/>
      <c r="AY97" s="75"/>
      <c r="AZ97" s="75"/>
      <c r="BA97" s="75"/>
      <c r="BB97" s="75"/>
      <c r="BC97" s="75"/>
      <c r="BD97" s="75"/>
      <c r="BE97" s="75"/>
      <c r="BF97" s="75"/>
      <c r="BG97" s="75"/>
      <c r="BH97" s="75"/>
      <c r="BI97" s="75"/>
      <c r="BJ97" s="75"/>
      <c r="BK97" s="75"/>
      <c r="BL97" s="75"/>
      <c r="BM97" s="75"/>
      <c r="BN97" s="75"/>
    </row>
    <row r="98" spans="1:66" x14ac:dyDescent="0.2">
      <c r="A98" s="75"/>
      <c r="B98" s="75"/>
      <c r="C98" s="75"/>
      <c r="D98" s="75"/>
      <c r="E98" s="75"/>
      <c r="F98" s="75"/>
      <c r="G98" s="75"/>
      <c r="H98" s="75"/>
      <c r="I98" s="75"/>
      <c r="J98" s="75"/>
      <c r="K98" s="75"/>
      <c r="L98" s="75"/>
      <c r="M98" s="75"/>
      <c r="N98" s="75"/>
      <c r="O98" s="75"/>
      <c r="P98" s="75"/>
      <c r="Q98" s="75"/>
      <c r="R98" s="75"/>
      <c r="S98" s="75"/>
      <c r="T98" s="75"/>
      <c r="U98" s="75"/>
      <c r="V98" s="75"/>
      <c r="W98" s="75"/>
      <c r="X98" s="75"/>
      <c r="Y98" s="75"/>
      <c r="Z98" s="75"/>
      <c r="AA98" s="75"/>
      <c r="AB98" s="75"/>
      <c r="AC98" s="75"/>
      <c r="AD98" s="75"/>
      <c r="AE98" s="75"/>
      <c r="AF98" s="75"/>
      <c r="AG98" s="75"/>
      <c r="AH98" s="75"/>
      <c r="AI98" s="75"/>
      <c r="AJ98" s="75"/>
      <c r="AK98" s="75"/>
      <c r="AL98" s="75"/>
      <c r="AM98" s="75"/>
      <c r="AN98" s="75"/>
      <c r="AO98" s="75"/>
      <c r="AP98" s="75"/>
      <c r="AQ98" s="75"/>
      <c r="AR98" s="75"/>
      <c r="AS98" s="75"/>
      <c r="AT98" s="75"/>
      <c r="AU98" s="75"/>
      <c r="AV98" s="75"/>
      <c r="AW98" s="75"/>
      <c r="AX98" s="75"/>
      <c r="AY98" s="75"/>
      <c r="AZ98" s="75"/>
      <c r="BA98" s="75"/>
      <c r="BB98" s="75"/>
      <c r="BC98" s="75"/>
      <c r="BD98" s="75"/>
      <c r="BE98" s="75"/>
      <c r="BF98" s="75"/>
      <c r="BG98" s="75"/>
      <c r="BH98" s="75"/>
      <c r="BI98" s="75"/>
      <c r="BJ98" s="75"/>
      <c r="BK98" s="75"/>
      <c r="BL98" s="75"/>
      <c r="BM98" s="75"/>
      <c r="BN98" s="75"/>
    </row>
    <row r="99" spans="1:66" x14ac:dyDescent="0.2">
      <c r="A99" s="75"/>
      <c r="B99" s="75"/>
      <c r="C99" s="75"/>
      <c r="D99" s="75"/>
      <c r="E99" s="75"/>
      <c r="F99" s="75"/>
      <c r="G99" s="75"/>
      <c r="H99" s="75"/>
      <c r="I99" s="75"/>
      <c r="J99" s="75"/>
      <c r="K99" s="75"/>
      <c r="L99" s="75"/>
      <c r="M99" s="75"/>
      <c r="N99" s="75"/>
      <c r="O99" s="75"/>
      <c r="P99" s="75"/>
      <c r="Q99" s="75"/>
      <c r="R99" s="75"/>
      <c r="S99" s="75"/>
      <c r="T99" s="75"/>
      <c r="U99" s="75"/>
      <c r="V99" s="75"/>
      <c r="W99" s="75"/>
      <c r="X99" s="75"/>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5"/>
      <c r="AY99" s="75"/>
      <c r="AZ99" s="75"/>
      <c r="BA99" s="75"/>
      <c r="BB99" s="75"/>
      <c r="BC99" s="75"/>
      <c r="BD99" s="75"/>
      <c r="BE99" s="75"/>
      <c r="BF99" s="75"/>
      <c r="BG99" s="75"/>
      <c r="BH99" s="75"/>
      <c r="BI99" s="75"/>
      <c r="BJ99" s="75"/>
      <c r="BK99" s="75"/>
      <c r="BL99" s="75"/>
      <c r="BM99" s="75"/>
      <c r="BN99" s="75"/>
    </row>
    <row r="100" spans="1:66" x14ac:dyDescent="0.2">
      <c r="A100" s="75"/>
      <c r="B100" s="75"/>
      <c r="C100" s="75"/>
      <c r="D100" s="75"/>
      <c r="E100" s="75"/>
      <c r="F100" s="75"/>
      <c r="G100" s="75"/>
      <c r="H100" s="75"/>
      <c r="I100" s="75"/>
      <c r="J100" s="75"/>
      <c r="K100" s="75"/>
      <c r="L100" s="75"/>
      <c r="M100" s="75"/>
      <c r="N100" s="75"/>
      <c r="O100" s="75"/>
      <c r="P100" s="75"/>
      <c r="Q100" s="75"/>
      <c r="R100" s="75"/>
      <c r="S100" s="75"/>
      <c r="T100" s="75"/>
      <c r="U100" s="75"/>
      <c r="V100" s="75"/>
      <c r="W100" s="75"/>
      <c r="X100" s="75"/>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5"/>
      <c r="AY100" s="75"/>
      <c r="AZ100" s="75"/>
      <c r="BA100" s="75"/>
      <c r="BB100" s="75"/>
      <c r="BC100" s="75"/>
      <c r="BD100" s="75"/>
      <c r="BE100" s="75"/>
      <c r="BF100" s="75"/>
      <c r="BG100" s="75"/>
      <c r="BH100" s="75"/>
      <c r="BI100" s="75"/>
      <c r="BJ100" s="75"/>
      <c r="BK100" s="75"/>
      <c r="BL100" s="75"/>
      <c r="BM100" s="75"/>
      <c r="BN100" s="75"/>
    </row>
    <row r="101" spans="1:66" x14ac:dyDescent="0.2">
      <c r="A101" s="75"/>
      <c r="B101" s="75"/>
      <c r="C101" s="75"/>
      <c r="D101" s="75"/>
      <c r="E101" s="75"/>
      <c r="F101" s="75"/>
      <c r="G101" s="75"/>
      <c r="H101" s="75"/>
      <c r="I101" s="75"/>
      <c r="J101" s="75"/>
      <c r="K101" s="75"/>
      <c r="L101" s="75"/>
      <c r="M101" s="75"/>
      <c r="N101" s="75"/>
      <c r="O101" s="75"/>
      <c r="P101" s="75"/>
      <c r="Q101" s="75"/>
      <c r="R101" s="75"/>
      <c r="S101" s="75"/>
      <c r="T101" s="75"/>
      <c r="U101" s="75"/>
      <c r="V101" s="75"/>
      <c r="W101" s="75"/>
      <c r="X101" s="75"/>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5"/>
      <c r="AY101" s="75"/>
      <c r="AZ101" s="75"/>
      <c r="BA101" s="75"/>
      <c r="BB101" s="75"/>
      <c r="BC101" s="75"/>
      <c r="BD101" s="75"/>
      <c r="BE101" s="75"/>
      <c r="BF101" s="75"/>
      <c r="BG101" s="75"/>
      <c r="BH101" s="75"/>
      <c r="BI101" s="75"/>
      <c r="BJ101" s="75"/>
      <c r="BK101" s="75"/>
      <c r="BL101" s="75"/>
      <c r="BM101" s="75"/>
      <c r="BN101" s="75"/>
    </row>
    <row r="102" spans="1:66" x14ac:dyDescent="0.2">
      <c r="A102" s="75"/>
      <c r="B102" s="75"/>
      <c r="C102" s="75"/>
      <c r="D102" s="75"/>
      <c r="E102" s="75"/>
      <c r="F102" s="75"/>
      <c r="G102" s="75"/>
      <c r="H102" s="75"/>
      <c r="I102" s="75"/>
      <c r="J102" s="75"/>
      <c r="K102" s="75"/>
      <c r="L102" s="75"/>
      <c r="M102" s="75"/>
      <c r="N102" s="75"/>
      <c r="O102" s="75"/>
      <c r="P102" s="75"/>
      <c r="Q102" s="75"/>
      <c r="R102" s="75"/>
      <c r="S102" s="75"/>
      <c r="T102" s="75"/>
      <c r="U102" s="75"/>
      <c r="V102" s="75"/>
      <c r="W102" s="75"/>
      <c r="X102" s="75"/>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5"/>
      <c r="AY102" s="75"/>
      <c r="AZ102" s="75"/>
      <c r="BA102" s="75"/>
      <c r="BB102" s="75"/>
      <c r="BC102" s="75"/>
      <c r="BD102" s="75"/>
      <c r="BE102" s="75"/>
      <c r="BF102" s="75"/>
      <c r="BG102" s="75"/>
      <c r="BH102" s="75"/>
      <c r="BI102" s="75"/>
      <c r="BJ102" s="75"/>
      <c r="BK102" s="75"/>
      <c r="BL102" s="75"/>
      <c r="BM102" s="75"/>
      <c r="BN102" s="75"/>
    </row>
    <row r="103" spans="1:66" x14ac:dyDescent="0.2">
      <c r="A103" s="75"/>
      <c r="B103" s="75"/>
      <c r="C103" s="75"/>
      <c r="D103" s="75"/>
      <c r="E103" s="75"/>
      <c r="F103" s="75"/>
      <c r="G103" s="75"/>
      <c r="H103" s="75"/>
      <c r="I103" s="75"/>
      <c r="J103" s="75"/>
      <c r="K103" s="75"/>
      <c r="L103" s="75"/>
      <c r="M103" s="75"/>
      <c r="N103" s="75"/>
      <c r="O103" s="75"/>
      <c r="P103" s="75"/>
      <c r="Q103" s="75"/>
      <c r="R103" s="75"/>
      <c r="S103" s="75"/>
      <c r="T103" s="75"/>
      <c r="U103" s="75"/>
      <c r="V103" s="75"/>
      <c r="W103" s="75"/>
      <c r="X103" s="75"/>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5"/>
      <c r="AY103" s="75"/>
      <c r="AZ103" s="75"/>
      <c r="BA103" s="75"/>
      <c r="BB103" s="75"/>
      <c r="BC103" s="75"/>
      <c r="BD103" s="75"/>
      <c r="BE103" s="75"/>
      <c r="BF103" s="75"/>
      <c r="BG103" s="75"/>
      <c r="BH103" s="75"/>
      <c r="BI103" s="75"/>
      <c r="BJ103" s="75"/>
      <c r="BK103" s="75"/>
      <c r="BL103" s="75"/>
      <c r="BM103" s="75"/>
      <c r="BN103" s="75"/>
    </row>
    <row r="104" spans="1:66" x14ac:dyDescent="0.2">
      <c r="A104" s="75"/>
      <c r="B104" s="75"/>
      <c r="C104" s="75"/>
      <c r="D104" s="75"/>
      <c r="E104" s="75"/>
      <c r="F104" s="75"/>
      <c r="G104" s="75"/>
      <c r="H104" s="75"/>
      <c r="I104" s="75"/>
      <c r="J104" s="75"/>
      <c r="K104" s="75"/>
      <c r="L104" s="75"/>
      <c r="M104" s="75"/>
      <c r="N104" s="75"/>
      <c r="O104" s="75"/>
      <c r="P104" s="75"/>
      <c r="Q104" s="75"/>
      <c r="R104" s="75"/>
      <c r="S104" s="75"/>
      <c r="T104" s="75"/>
      <c r="U104" s="75"/>
      <c r="V104" s="75"/>
      <c r="W104" s="75"/>
      <c r="X104" s="75"/>
      <c r="Y104" s="75"/>
      <c r="Z104" s="75"/>
      <c r="AA104" s="75"/>
      <c r="AB104" s="75"/>
      <c r="AC104" s="75"/>
      <c r="AD104" s="75"/>
      <c r="AE104" s="75"/>
      <c r="AF104" s="75"/>
      <c r="AG104" s="75"/>
      <c r="AH104" s="75"/>
      <c r="AI104" s="75"/>
      <c r="AJ104" s="75"/>
      <c r="AK104" s="75"/>
      <c r="AL104" s="75"/>
      <c r="AM104" s="75"/>
      <c r="AN104" s="75"/>
      <c r="AO104" s="75"/>
      <c r="AP104" s="75"/>
      <c r="AQ104" s="75"/>
      <c r="AR104" s="75"/>
      <c r="AS104" s="75"/>
      <c r="AT104" s="75"/>
      <c r="AU104" s="75"/>
      <c r="AV104" s="75"/>
      <c r="AW104" s="75"/>
      <c r="AX104" s="75"/>
      <c r="AY104" s="75"/>
      <c r="AZ104" s="75"/>
      <c r="BA104" s="75"/>
      <c r="BB104" s="75"/>
      <c r="BC104" s="75"/>
      <c r="BD104" s="75"/>
      <c r="BE104" s="75"/>
      <c r="BF104" s="75"/>
      <c r="BG104" s="75"/>
      <c r="BH104" s="75"/>
      <c r="BI104" s="75"/>
      <c r="BJ104" s="75"/>
      <c r="BK104" s="75"/>
      <c r="BL104" s="75"/>
      <c r="BM104" s="75"/>
      <c r="BN104" s="75"/>
    </row>
    <row r="105" spans="1:66" x14ac:dyDescent="0.2">
      <c r="A105" s="75"/>
      <c r="B105" s="75"/>
      <c r="C105" s="75"/>
      <c r="D105" s="75"/>
      <c r="E105" s="75"/>
      <c r="F105" s="75"/>
      <c r="G105" s="75"/>
      <c r="H105" s="75"/>
      <c r="I105" s="75"/>
      <c r="J105" s="75"/>
      <c r="K105" s="75"/>
      <c r="L105" s="75"/>
      <c r="M105" s="75"/>
      <c r="N105" s="75"/>
      <c r="O105" s="75"/>
      <c r="P105" s="75"/>
      <c r="Q105" s="75"/>
      <c r="R105" s="75"/>
      <c r="S105" s="75"/>
      <c r="T105" s="75"/>
      <c r="U105" s="75"/>
      <c r="V105" s="75"/>
      <c r="W105" s="75"/>
      <c r="X105" s="75"/>
      <c r="Y105" s="75"/>
      <c r="Z105" s="75"/>
      <c r="AA105" s="75"/>
      <c r="AB105" s="75"/>
      <c r="AC105" s="75"/>
      <c r="AD105" s="75"/>
      <c r="AE105" s="75"/>
      <c r="AF105" s="75"/>
      <c r="AG105" s="75"/>
      <c r="AH105" s="75"/>
      <c r="AI105" s="75"/>
      <c r="AJ105" s="75"/>
      <c r="AK105" s="75"/>
      <c r="AL105" s="75"/>
      <c r="AM105" s="75"/>
      <c r="AN105" s="75"/>
      <c r="AO105" s="75"/>
      <c r="AP105" s="75"/>
      <c r="AQ105" s="75"/>
      <c r="AR105" s="75"/>
      <c r="AS105" s="75"/>
      <c r="AT105" s="75"/>
      <c r="AU105" s="75"/>
      <c r="AV105" s="75"/>
      <c r="AW105" s="75"/>
      <c r="AX105" s="75"/>
      <c r="AY105" s="75"/>
      <c r="AZ105" s="75"/>
      <c r="BA105" s="75"/>
      <c r="BB105" s="75"/>
      <c r="BC105" s="75"/>
      <c r="BD105" s="75"/>
      <c r="BE105" s="75"/>
      <c r="BF105" s="75"/>
      <c r="BG105" s="75"/>
      <c r="BH105" s="75"/>
      <c r="BI105" s="75"/>
      <c r="BJ105" s="75"/>
      <c r="BK105" s="75"/>
      <c r="BL105" s="75"/>
      <c r="BM105" s="75"/>
      <c r="BN105" s="75"/>
    </row>
    <row r="106" spans="1:66" x14ac:dyDescent="0.2">
      <c r="A106" s="75"/>
      <c r="B106" s="75"/>
      <c r="C106" s="75"/>
      <c r="D106" s="75"/>
      <c r="E106" s="75"/>
      <c r="F106" s="75"/>
      <c r="G106" s="75"/>
      <c r="H106" s="75"/>
      <c r="I106" s="75"/>
      <c r="J106" s="75"/>
      <c r="K106" s="75"/>
      <c r="L106" s="75"/>
      <c r="M106" s="75"/>
      <c r="N106" s="75"/>
      <c r="O106" s="75"/>
      <c r="P106" s="75"/>
      <c r="Q106" s="75"/>
      <c r="R106" s="75"/>
      <c r="S106" s="75"/>
      <c r="T106" s="75"/>
      <c r="U106" s="75"/>
      <c r="V106" s="75"/>
      <c r="W106" s="75"/>
      <c r="X106" s="75"/>
      <c r="Y106" s="75"/>
      <c r="Z106" s="75"/>
      <c r="AA106" s="75"/>
      <c r="AB106" s="75"/>
      <c r="AC106" s="75"/>
      <c r="AD106" s="75"/>
      <c r="AE106" s="75"/>
      <c r="AF106" s="75"/>
      <c r="AG106" s="75"/>
      <c r="AH106" s="75"/>
      <c r="AI106" s="75"/>
      <c r="AJ106" s="75"/>
      <c r="AK106" s="75"/>
      <c r="AL106" s="75"/>
      <c r="AM106" s="75"/>
      <c r="AN106" s="75"/>
      <c r="AO106" s="75"/>
      <c r="AP106" s="75"/>
      <c r="AQ106" s="75"/>
      <c r="AR106" s="75"/>
      <c r="AS106" s="75"/>
      <c r="AT106" s="75"/>
      <c r="AU106" s="75"/>
      <c r="AV106" s="75"/>
      <c r="AW106" s="75"/>
      <c r="AX106" s="75"/>
      <c r="AY106" s="75"/>
      <c r="AZ106" s="75"/>
      <c r="BA106" s="75"/>
      <c r="BB106" s="75"/>
      <c r="BC106" s="75"/>
      <c r="BD106" s="75"/>
      <c r="BE106" s="75"/>
      <c r="BF106" s="75"/>
      <c r="BG106" s="75"/>
      <c r="BH106" s="75"/>
      <c r="BI106" s="75"/>
      <c r="BJ106" s="75"/>
      <c r="BK106" s="75"/>
      <c r="BL106" s="75"/>
      <c r="BM106" s="75"/>
      <c r="BN106" s="75"/>
    </row>
    <row r="107" spans="1:66" x14ac:dyDescent="0.2">
      <c r="A107" s="75"/>
      <c r="B107" s="75"/>
      <c r="C107" s="75"/>
      <c r="D107" s="75"/>
      <c r="E107" s="75"/>
      <c r="F107" s="75"/>
      <c r="G107" s="75"/>
      <c r="H107" s="75"/>
      <c r="I107" s="75"/>
      <c r="J107" s="75"/>
      <c r="K107" s="75"/>
      <c r="L107" s="75"/>
      <c r="M107" s="75"/>
      <c r="N107" s="75"/>
      <c r="O107" s="75"/>
      <c r="P107" s="75"/>
      <c r="Q107" s="75"/>
      <c r="R107" s="75"/>
      <c r="S107" s="75"/>
      <c r="T107" s="75"/>
      <c r="U107" s="75"/>
      <c r="V107" s="75"/>
      <c r="W107" s="75"/>
      <c r="X107" s="75"/>
      <c r="Y107" s="75"/>
      <c r="Z107" s="75"/>
      <c r="AA107" s="75"/>
      <c r="AB107" s="75"/>
      <c r="AC107" s="75"/>
      <c r="AD107" s="75"/>
      <c r="AE107" s="75"/>
      <c r="AF107" s="75"/>
      <c r="AG107" s="75"/>
      <c r="AH107" s="75"/>
      <c r="AI107" s="75"/>
      <c r="AJ107" s="75"/>
      <c r="AK107" s="75"/>
      <c r="AL107" s="75"/>
      <c r="AM107" s="75"/>
      <c r="AN107" s="75"/>
      <c r="AO107" s="75"/>
      <c r="AP107" s="75"/>
      <c r="AQ107" s="75"/>
      <c r="AR107" s="75"/>
      <c r="AS107" s="75"/>
      <c r="AT107" s="75"/>
      <c r="AU107" s="75"/>
      <c r="AV107" s="75"/>
      <c r="AW107" s="75"/>
      <c r="AX107" s="75"/>
      <c r="AY107" s="75"/>
      <c r="AZ107" s="75"/>
      <c r="BA107" s="75"/>
      <c r="BB107" s="75"/>
      <c r="BC107" s="75"/>
      <c r="BD107" s="75"/>
      <c r="BE107" s="75"/>
      <c r="BF107" s="75"/>
      <c r="BG107" s="75"/>
      <c r="BH107" s="75"/>
      <c r="BI107" s="75"/>
      <c r="BJ107" s="75"/>
      <c r="BK107" s="75"/>
      <c r="BL107" s="75"/>
      <c r="BM107" s="75"/>
      <c r="BN107" s="75"/>
    </row>
    <row r="108" spans="1:66" x14ac:dyDescent="0.2">
      <c r="A108" s="75"/>
      <c r="B108" s="75"/>
      <c r="C108" s="75"/>
      <c r="D108" s="75"/>
      <c r="E108" s="75"/>
      <c r="F108" s="75"/>
      <c r="G108" s="75"/>
      <c r="H108" s="75"/>
      <c r="I108" s="75"/>
      <c r="J108" s="75"/>
      <c r="K108" s="75"/>
      <c r="L108" s="75"/>
      <c r="M108" s="75"/>
      <c r="N108" s="75"/>
      <c r="O108" s="75"/>
      <c r="P108" s="75"/>
      <c r="Q108" s="75"/>
      <c r="R108" s="75"/>
      <c r="S108" s="75"/>
      <c r="T108" s="75"/>
      <c r="U108" s="75"/>
      <c r="V108" s="75"/>
      <c r="W108" s="75"/>
      <c r="X108" s="75"/>
      <c r="Y108" s="75"/>
      <c r="Z108" s="75"/>
      <c r="AA108" s="75"/>
      <c r="AB108" s="75"/>
      <c r="AC108" s="75"/>
      <c r="AD108" s="75"/>
      <c r="AE108" s="75"/>
      <c r="AF108" s="75"/>
      <c r="AG108" s="75"/>
      <c r="AH108" s="75"/>
      <c r="AI108" s="75"/>
      <c r="AJ108" s="75"/>
      <c r="AK108" s="75"/>
      <c r="AL108" s="75"/>
      <c r="AM108" s="75"/>
      <c r="AN108" s="75"/>
      <c r="AO108" s="75"/>
      <c r="AP108" s="75"/>
      <c r="AQ108" s="75"/>
      <c r="AR108" s="75"/>
      <c r="AS108" s="75"/>
      <c r="AT108" s="75"/>
      <c r="AU108" s="75"/>
      <c r="AV108" s="75"/>
      <c r="AW108" s="75"/>
      <c r="AX108" s="75"/>
      <c r="AY108" s="75"/>
      <c r="AZ108" s="75"/>
      <c r="BA108" s="75"/>
      <c r="BB108" s="75"/>
      <c r="BC108" s="75"/>
      <c r="BD108" s="75"/>
      <c r="BE108" s="75"/>
      <c r="BF108" s="75"/>
      <c r="BG108" s="75"/>
      <c r="BH108" s="75"/>
      <c r="BI108" s="75"/>
      <c r="BJ108" s="75"/>
      <c r="BK108" s="75"/>
      <c r="BL108" s="75"/>
      <c r="BM108" s="75"/>
      <c r="BN108" s="75"/>
    </row>
    <row r="109" spans="1:66" x14ac:dyDescent="0.2">
      <c r="A109" s="75"/>
      <c r="B109" s="75"/>
      <c r="C109" s="75"/>
      <c r="D109" s="75"/>
      <c r="E109" s="75"/>
      <c r="F109" s="75"/>
      <c r="G109" s="75"/>
      <c r="H109" s="75"/>
      <c r="I109" s="75"/>
      <c r="J109" s="75"/>
      <c r="K109" s="75"/>
      <c r="L109" s="75"/>
      <c r="M109" s="75"/>
      <c r="N109" s="75"/>
      <c r="O109" s="75"/>
      <c r="P109" s="75"/>
      <c r="Q109" s="75"/>
      <c r="R109" s="75"/>
      <c r="S109" s="75"/>
      <c r="T109" s="75"/>
      <c r="U109" s="75"/>
      <c r="V109" s="75"/>
      <c r="W109" s="75"/>
      <c r="X109" s="75"/>
      <c r="Y109" s="75"/>
      <c r="Z109" s="75"/>
      <c r="AA109" s="75"/>
      <c r="AB109" s="75"/>
      <c r="AC109" s="75"/>
      <c r="AD109" s="75"/>
      <c r="AE109" s="75"/>
      <c r="AF109" s="75"/>
      <c r="AG109" s="75"/>
      <c r="AH109" s="75"/>
      <c r="AI109" s="75"/>
      <c r="AJ109" s="75"/>
      <c r="AK109" s="75"/>
      <c r="AL109" s="75"/>
      <c r="AM109" s="75"/>
      <c r="AN109" s="75"/>
      <c r="AO109" s="75"/>
      <c r="AP109" s="75"/>
      <c r="AQ109" s="75"/>
      <c r="AR109" s="75"/>
      <c r="AS109" s="75"/>
      <c r="AT109" s="75"/>
      <c r="AU109" s="75"/>
      <c r="AV109" s="75"/>
      <c r="AW109" s="75"/>
      <c r="AX109" s="75"/>
      <c r="AY109" s="75"/>
      <c r="AZ109" s="75"/>
      <c r="BA109" s="75"/>
      <c r="BB109" s="75"/>
      <c r="BC109" s="75"/>
      <c r="BD109" s="75"/>
      <c r="BE109" s="75"/>
      <c r="BF109" s="75"/>
      <c r="BG109" s="75"/>
      <c r="BH109" s="75"/>
      <c r="BI109" s="75"/>
      <c r="BJ109" s="75"/>
      <c r="BK109" s="75"/>
      <c r="BL109" s="75"/>
      <c r="BM109" s="75"/>
      <c r="BN109" s="75"/>
    </row>
    <row r="110" spans="1:66" x14ac:dyDescent="0.2">
      <c r="A110" s="75"/>
      <c r="B110" s="75"/>
      <c r="C110" s="75"/>
      <c r="D110" s="75"/>
      <c r="E110" s="75"/>
      <c r="F110" s="75"/>
      <c r="G110" s="75"/>
      <c r="H110" s="75"/>
      <c r="I110" s="75"/>
      <c r="J110" s="75"/>
      <c r="K110" s="75"/>
      <c r="L110" s="75"/>
      <c r="M110" s="75"/>
      <c r="N110" s="75"/>
      <c r="O110" s="75"/>
      <c r="P110" s="75"/>
      <c r="Q110" s="75"/>
      <c r="R110" s="75"/>
      <c r="S110" s="75"/>
      <c r="T110" s="75"/>
      <c r="U110" s="75"/>
      <c r="V110" s="75"/>
      <c r="W110" s="75"/>
      <c r="X110" s="75"/>
      <c r="Y110" s="75"/>
      <c r="Z110" s="75"/>
      <c r="AA110" s="75"/>
      <c r="AB110" s="75"/>
      <c r="AC110" s="75"/>
      <c r="AD110" s="75"/>
      <c r="AE110" s="75"/>
      <c r="AF110" s="75"/>
      <c r="AG110" s="75"/>
      <c r="AH110" s="75"/>
      <c r="AI110" s="75"/>
      <c r="AJ110" s="75"/>
      <c r="AK110" s="75"/>
      <c r="AL110" s="75"/>
      <c r="AM110" s="75"/>
      <c r="AN110" s="75"/>
      <c r="AO110" s="75"/>
      <c r="AP110" s="75"/>
      <c r="AQ110" s="75"/>
      <c r="AR110" s="75"/>
      <c r="AS110" s="75"/>
      <c r="AT110" s="75"/>
      <c r="AU110" s="75"/>
      <c r="AV110" s="75"/>
      <c r="AW110" s="75"/>
      <c r="AX110" s="75"/>
      <c r="AY110" s="75"/>
      <c r="AZ110" s="75"/>
      <c r="BA110" s="75"/>
      <c r="BB110" s="75"/>
      <c r="BC110" s="75"/>
      <c r="BD110" s="75"/>
      <c r="BE110" s="75"/>
      <c r="BF110" s="75"/>
      <c r="BG110" s="75"/>
      <c r="BH110" s="75"/>
      <c r="BI110" s="75"/>
      <c r="BJ110" s="75"/>
      <c r="BK110" s="75"/>
      <c r="BL110" s="75"/>
      <c r="BM110" s="75"/>
      <c r="BN110" s="75"/>
    </row>
    <row r="111" spans="1:66" x14ac:dyDescent="0.2">
      <c r="A111" s="75"/>
      <c r="B111" s="75"/>
      <c r="C111" s="75"/>
      <c r="D111" s="75"/>
      <c r="E111" s="75"/>
      <c r="F111" s="75"/>
      <c r="G111" s="75"/>
      <c r="H111" s="75"/>
      <c r="I111" s="75"/>
      <c r="J111" s="75"/>
      <c r="K111" s="75"/>
      <c r="L111" s="75"/>
      <c r="M111" s="75"/>
      <c r="N111" s="75"/>
      <c r="O111" s="75"/>
      <c r="P111" s="75"/>
      <c r="Q111" s="75"/>
      <c r="R111" s="75"/>
      <c r="S111" s="75"/>
      <c r="T111" s="75"/>
      <c r="U111" s="75"/>
      <c r="V111" s="75"/>
      <c r="W111" s="75"/>
      <c r="X111" s="75"/>
      <c r="Y111" s="75"/>
      <c r="Z111" s="75"/>
      <c r="AA111" s="75"/>
      <c r="AB111" s="75"/>
      <c r="AC111" s="75"/>
      <c r="AD111" s="75"/>
      <c r="AE111" s="75"/>
      <c r="AF111" s="75"/>
      <c r="AG111" s="75"/>
      <c r="AH111" s="75"/>
      <c r="AI111" s="75"/>
      <c r="AJ111" s="75"/>
      <c r="AK111" s="75"/>
      <c r="AL111" s="75"/>
      <c r="AM111" s="75"/>
      <c r="AN111" s="75"/>
      <c r="AO111" s="75"/>
      <c r="AP111" s="75"/>
      <c r="AQ111" s="75"/>
      <c r="AR111" s="75"/>
      <c r="AS111" s="75"/>
      <c r="AT111" s="75"/>
      <c r="AU111" s="75"/>
      <c r="AV111" s="75"/>
      <c r="AW111" s="75"/>
      <c r="AX111" s="75"/>
      <c r="AY111" s="75"/>
      <c r="AZ111" s="75"/>
      <c r="BA111" s="75"/>
      <c r="BB111" s="75"/>
      <c r="BC111" s="75"/>
      <c r="BD111" s="75"/>
      <c r="BE111" s="75"/>
      <c r="BF111" s="75"/>
      <c r="BG111" s="75"/>
      <c r="BH111" s="75"/>
      <c r="BI111" s="75"/>
      <c r="BJ111" s="75"/>
      <c r="BK111" s="75"/>
      <c r="BL111" s="75"/>
      <c r="BM111" s="75"/>
      <c r="BN111" s="75"/>
    </row>
    <row r="112" spans="1:66" x14ac:dyDescent="0.2">
      <c r="A112" s="75"/>
      <c r="B112" s="75"/>
      <c r="C112" s="75"/>
      <c r="D112" s="75"/>
      <c r="E112" s="75"/>
      <c r="F112" s="75"/>
      <c r="G112" s="75"/>
      <c r="H112" s="75"/>
      <c r="I112" s="75"/>
      <c r="J112" s="75"/>
      <c r="K112" s="75"/>
      <c r="L112" s="75"/>
      <c r="M112" s="75"/>
      <c r="N112" s="75"/>
      <c r="O112" s="75"/>
      <c r="P112" s="75"/>
      <c r="Q112" s="75"/>
      <c r="R112" s="75"/>
      <c r="S112" s="75"/>
      <c r="T112" s="75"/>
      <c r="U112" s="75"/>
      <c r="V112" s="75"/>
      <c r="W112" s="75"/>
      <c r="X112" s="75"/>
      <c r="Y112" s="75"/>
      <c r="Z112" s="75"/>
      <c r="AA112" s="75"/>
      <c r="AB112" s="75"/>
      <c r="AC112" s="75"/>
      <c r="AD112" s="75"/>
      <c r="AE112" s="75"/>
      <c r="AF112" s="75"/>
      <c r="AG112" s="75"/>
      <c r="AH112" s="75"/>
      <c r="AI112" s="75"/>
      <c r="AJ112" s="75"/>
      <c r="AK112" s="75"/>
      <c r="AL112" s="75"/>
      <c r="AM112" s="75"/>
      <c r="AN112" s="75"/>
      <c r="AO112" s="75"/>
      <c r="AP112" s="75"/>
      <c r="AQ112" s="75"/>
      <c r="AR112" s="75"/>
      <c r="AS112" s="75"/>
      <c r="AT112" s="75"/>
      <c r="AU112" s="75"/>
      <c r="AV112" s="75"/>
      <c r="AW112" s="75"/>
      <c r="AX112" s="75"/>
      <c r="AY112" s="75"/>
      <c r="AZ112" s="75"/>
      <c r="BA112" s="75"/>
      <c r="BB112" s="75"/>
      <c r="BC112" s="75"/>
      <c r="BD112" s="75"/>
      <c r="BE112" s="75"/>
      <c r="BF112" s="75"/>
      <c r="BG112" s="75"/>
      <c r="BH112" s="75"/>
      <c r="BI112" s="75"/>
      <c r="BJ112" s="75"/>
      <c r="BK112" s="75"/>
      <c r="BL112" s="75"/>
      <c r="BM112" s="75"/>
      <c r="BN112" s="75"/>
    </row>
    <row r="113" spans="1:66" x14ac:dyDescent="0.2">
      <c r="A113" s="75"/>
      <c r="B113" s="75"/>
      <c r="C113" s="75"/>
      <c r="D113" s="75"/>
      <c r="E113" s="75"/>
      <c r="F113" s="75"/>
      <c r="G113" s="75"/>
      <c r="H113" s="75"/>
      <c r="I113" s="75"/>
      <c r="J113" s="75"/>
      <c r="K113" s="75"/>
      <c r="L113" s="75"/>
      <c r="M113" s="75"/>
      <c r="N113" s="75"/>
      <c r="O113" s="75"/>
      <c r="P113" s="75"/>
      <c r="Q113" s="75"/>
      <c r="R113" s="75"/>
      <c r="S113" s="75"/>
      <c r="T113" s="75"/>
      <c r="U113" s="75"/>
      <c r="V113" s="75"/>
      <c r="W113" s="75"/>
      <c r="X113" s="75"/>
      <c r="Y113" s="75"/>
      <c r="Z113" s="75"/>
      <c r="AA113" s="75"/>
      <c r="AB113" s="75"/>
      <c r="AC113" s="75"/>
      <c r="AD113" s="75"/>
      <c r="AE113" s="75"/>
      <c r="AF113" s="75"/>
      <c r="AG113" s="75"/>
      <c r="AH113" s="75"/>
      <c r="AI113" s="75"/>
      <c r="AJ113" s="75"/>
      <c r="AK113" s="75"/>
      <c r="AL113" s="75"/>
      <c r="AM113" s="75"/>
      <c r="AN113" s="75"/>
      <c r="AO113" s="75"/>
      <c r="AP113" s="75"/>
      <c r="AQ113" s="75"/>
      <c r="AR113" s="75"/>
      <c r="AS113" s="75"/>
      <c r="AT113" s="75"/>
      <c r="AU113" s="75"/>
      <c r="AV113" s="75"/>
      <c r="AW113" s="75"/>
      <c r="AX113" s="75"/>
      <c r="AY113" s="75"/>
      <c r="AZ113" s="75"/>
      <c r="BA113" s="75"/>
      <c r="BB113" s="75"/>
      <c r="BC113" s="75"/>
      <c r="BD113" s="75"/>
      <c r="BE113" s="75"/>
      <c r="BF113" s="75"/>
      <c r="BG113" s="75"/>
      <c r="BH113" s="75"/>
      <c r="BI113" s="75"/>
      <c r="BJ113" s="75"/>
      <c r="BK113" s="75"/>
      <c r="BL113" s="75"/>
      <c r="BM113" s="75"/>
      <c r="BN113" s="75"/>
    </row>
    <row r="114" spans="1:66" x14ac:dyDescent="0.2">
      <c r="A114" s="75"/>
      <c r="B114" s="75"/>
      <c r="C114" s="75"/>
      <c r="D114" s="75"/>
      <c r="E114" s="75"/>
      <c r="F114" s="75"/>
      <c r="G114" s="75"/>
      <c r="H114" s="75"/>
      <c r="I114" s="75"/>
      <c r="J114" s="75"/>
      <c r="K114" s="75"/>
      <c r="L114" s="75"/>
      <c r="M114" s="75"/>
      <c r="N114" s="75"/>
      <c r="O114" s="75"/>
      <c r="P114" s="75"/>
      <c r="Q114" s="75"/>
      <c r="R114" s="75"/>
      <c r="S114" s="75"/>
      <c r="T114" s="75"/>
      <c r="U114" s="75"/>
      <c r="V114" s="75"/>
      <c r="W114" s="75"/>
      <c r="X114" s="75"/>
      <c r="Y114" s="75"/>
      <c r="Z114" s="75"/>
      <c r="AA114" s="75"/>
      <c r="AB114" s="75"/>
      <c r="AC114" s="75"/>
      <c r="AD114" s="75"/>
      <c r="AE114" s="75"/>
      <c r="AF114" s="75"/>
      <c r="AG114" s="75"/>
      <c r="AH114" s="75"/>
      <c r="AI114" s="75"/>
      <c r="AJ114" s="75"/>
      <c r="AK114" s="75"/>
      <c r="AL114" s="75"/>
      <c r="AM114" s="75"/>
      <c r="AN114" s="75"/>
      <c r="AO114" s="75"/>
      <c r="AP114" s="75"/>
      <c r="AQ114" s="75"/>
      <c r="AR114" s="75"/>
      <c r="AS114" s="75"/>
      <c r="AT114" s="75"/>
      <c r="AU114" s="75"/>
      <c r="AV114" s="75"/>
      <c r="AW114" s="75"/>
      <c r="AX114" s="75"/>
      <c r="AY114" s="75"/>
      <c r="AZ114" s="75"/>
      <c r="BA114" s="75"/>
      <c r="BB114" s="75"/>
      <c r="BC114" s="75"/>
      <c r="BD114" s="75"/>
      <c r="BE114" s="75"/>
      <c r="BF114" s="75"/>
      <c r="BG114" s="75"/>
      <c r="BH114" s="75"/>
      <c r="BI114" s="75"/>
      <c r="BJ114" s="75"/>
      <c r="BK114" s="75"/>
      <c r="BL114" s="75"/>
      <c r="BM114" s="75"/>
      <c r="BN114" s="75"/>
    </row>
    <row r="115" spans="1:66" x14ac:dyDescent="0.2">
      <c r="A115" s="75"/>
      <c r="B115" s="75"/>
      <c r="C115" s="75"/>
      <c r="D115" s="75"/>
      <c r="E115" s="75"/>
      <c r="F115" s="75"/>
      <c r="G115" s="75"/>
      <c r="H115" s="75"/>
      <c r="I115" s="75"/>
      <c r="J115" s="75"/>
      <c r="K115" s="75"/>
      <c r="L115" s="75"/>
      <c r="M115" s="75"/>
      <c r="N115" s="75"/>
      <c r="O115" s="75"/>
      <c r="P115" s="75"/>
      <c r="Q115" s="75"/>
      <c r="R115" s="75"/>
      <c r="S115" s="75"/>
      <c r="T115" s="75"/>
      <c r="U115" s="75"/>
      <c r="V115" s="75"/>
      <c r="W115" s="75"/>
      <c r="X115" s="75"/>
      <c r="Y115" s="75"/>
      <c r="Z115" s="75"/>
      <c r="AA115" s="75"/>
      <c r="AB115" s="75"/>
      <c r="AC115" s="75"/>
      <c r="AD115" s="75"/>
      <c r="AE115" s="75"/>
      <c r="AF115" s="75"/>
      <c r="AG115" s="75"/>
      <c r="AH115" s="75"/>
      <c r="AI115" s="75"/>
      <c r="AJ115" s="75"/>
      <c r="AK115" s="75"/>
      <c r="AL115" s="75"/>
      <c r="AM115" s="75"/>
      <c r="AN115" s="75"/>
      <c r="AO115" s="75"/>
      <c r="AP115" s="75"/>
      <c r="AQ115" s="75"/>
      <c r="AR115" s="75"/>
      <c r="AS115" s="75"/>
      <c r="AT115" s="75"/>
      <c r="AU115" s="75"/>
      <c r="AV115" s="75"/>
      <c r="AW115" s="75"/>
      <c r="AX115" s="75"/>
      <c r="AY115" s="75"/>
      <c r="AZ115" s="75"/>
      <c r="BA115" s="75"/>
      <c r="BB115" s="75"/>
      <c r="BC115" s="75"/>
      <c r="BD115" s="75"/>
      <c r="BE115" s="75"/>
      <c r="BF115" s="75"/>
      <c r="BG115" s="75"/>
      <c r="BH115" s="75"/>
      <c r="BI115" s="75"/>
      <c r="BJ115" s="75"/>
      <c r="BK115" s="75"/>
      <c r="BL115" s="75"/>
      <c r="BM115" s="75"/>
      <c r="BN115" s="75"/>
    </row>
    <row r="116" spans="1:66" x14ac:dyDescent="0.2">
      <c r="A116" s="75"/>
      <c r="B116" s="75"/>
      <c r="C116" s="75"/>
      <c r="D116" s="75"/>
      <c r="E116" s="75"/>
      <c r="F116" s="75"/>
      <c r="G116" s="75"/>
      <c r="H116" s="75"/>
      <c r="I116" s="75"/>
      <c r="J116" s="75"/>
      <c r="K116" s="75"/>
      <c r="L116" s="75"/>
      <c r="M116" s="75"/>
      <c r="N116" s="75"/>
      <c r="O116" s="75"/>
      <c r="P116" s="75"/>
      <c r="Q116" s="75"/>
      <c r="R116" s="75"/>
      <c r="S116" s="75"/>
      <c r="T116" s="75"/>
      <c r="U116" s="75"/>
      <c r="V116" s="75"/>
      <c r="W116" s="75"/>
      <c r="X116" s="75"/>
      <c r="Y116" s="75"/>
      <c r="Z116" s="75"/>
      <c r="AA116" s="75"/>
      <c r="AB116" s="75"/>
      <c r="AC116" s="75"/>
      <c r="AD116" s="75"/>
      <c r="AE116" s="75"/>
      <c r="AF116" s="75"/>
      <c r="AG116" s="75"/>
      <c r="AH116" s="75"/>
      <c r="AI116" s="75"/>
      <c r="AJ116" s="75"/>
      <c r="AK116" s="75"/>
      <c r="AL116" s="75"/>
      <c r="AM116" s="75"/>
      <c r="AN116" s="75"/>
      <c r="AO116" s="75"/>
      <c r="AP116" s="75"/>
      <c r="AQ116" s="75"/>
      <c r="AR116" s="75"/>
      <c r="AS116" s="75"/>
      <c r="AT116" s="75"/>
      <c r="AU116" s="75"/>
      <c r="AV116" s="75"/>
      <c r="AW116" s="75"/>
      <c r="AX116" s="75"/>
      <c r="AY116" s="75"/>
      <c r="AZ116" s="75"/>
      <c r="BA116" s="75"/>
      <c r="BB116" s="75"/>
      <c r="BC116" s="75"/>
      <c r="BD116" s="75"/>
      <c r="BE116" s="75"/>
      <c r="BF116" s="75"/>
      <c r="BG116" s="75"/>
      <c r="BH116" s="75"/>
      <c r="BI116" s="75"/>
      <c r="BJ116" s="75"/>
      <c r="BK116" s="75"/>
      <c r="BL116" s="75"/>
      <c r="BM116" s="75"/>
      <c r="BN116" s="75"/>
    </row>
    <row r="117" spans="1:66" x14ac:dyDescent="0.2">
      <c r="A117" s="75"/>
      <c r="B117" s="75"/>
      <c r="C117" s="75"/>
      <c r="D117" s="75"/>
      <c r="E117" s="75"/>
      <c r="F117" s="75"/>
      <c r="G117" s="75"/>
      <c r="H117" s="75"/>
      <c r="I117" s="75"/>
      <c r="J117" s="75"/>
      <c r="K117" s="75"/>
      <c r="L117" s="75"/>
      <c r="M117" s="75"/>
      <c r="N117" s="75"/>
      <c r="O117" s="75"/>
      <c r="P117" s="75"/>
      <c r="Q117" s="75"/>
      <c r="R117" s="75"/>
      <c r="S117" s="75"/>
      <c r="T117" s="75"/>
      <c r="U117" s="75"/>
      <c r="V117" s="75"/>
      <c r="W117" s="75"/>
      <c r="X117" s="75"/>
      <c r="Y117" s="75"/>
      <c r="Z117" s="75"/>
      <c r="AA117" s="75"/>
      <c r="AB117" s="75"/>
      <c r="AC117" s="75"/>
      <c r="AD117" s="75"/>
      <c r="AE117" s="75"/>
      <c r="AF117" s="75"/>
      <c r="AG117" s="75"/>
      <c r="AH117" s="75"/>
      <c r="AI117" s="75"/>
      <c r="AJ117" s="75"/>
      <c r="AK117" s="75"/>
      <c r="AL117" s="75"/>
      <c r="AM117" s="75"/>
      <c r="AN117" s="75"/>
      <c r="AO117" s="75"/>
      <c r="AP117" s="75"/>
      <c r="AQ117" s="75"/>
      <c r="AR117" s="75"/>
      <c r="AS117" s="75"/>
      <c r="AT117" s="75"/>
      <c r="AU117" s="75"/>
      <c r="AV117" s="75"/>
      <c r="AW117" s="75"/>
      <c r="AX117" s="75"/>
      <c r="AY117" s="75"/>
      <c r="AZ117" s="75"/>
      <c r="BA117" s="75"/>
      <c r="BB117" s="75"/>
      <c r="BC117" s="75"/>
      <c r="BD117" s="75"/>
      <c r="BE117" s="75"/>
      <c r="BF117" s="75"/>
      <c r="BG117" s="75"/>
      <c r="BH117" s="75"/>
      <c r="BI117" s="75"/>
      <c r="BJ117" s="75"/>
      <c r="BK117" s="75"/>
      <c r="BL117" s="75"/>
      <c r="BM117" s="75"/>
      <c r="BN117" s="75"/>
    </row>
    <row r="118" spans="1:66" x14ac:dyDescent="0.2">
      <c r="A118" s="75"/>
      <c r="B118" s="75"/>
      <c r="C118" s="75"/>
      <c r="D118" s="75"/>
      <c r="E118" s="75"/>
      <c r="F118" s="75"/>
      <c r="G118" s="75"/>
      <c r="H118" s="75"/>
      <c r="I118" s="75"/>
      <c r="J118" s="75"/>
      <c r="K118" s="75"/>
      <c r="L118" s="75"/>
      <c r="M118" s="75"/>
      <c r="N118" s="75"/>
      <c r="O118" s="75"/>
      <c r="P118" s="75"/>
      <c r="Q118" s="75"/>
      <c r="R118" s="75"/>
      <c r="S118" s="75"/>
      <c r="T118" s="75"/>
      <c r="U118" s="75"/>
      <c r="V118" s="75"/>
      <c r="W118" s="75"/>
      <c r="X118" s="75"/>
      <c r="Y118" s="75"/>
      <c r="Z118" s="75"/>
      <c r="AA118" s="75"/>
      <c r="AB118" s="75"/>
      <c r="AC118" s="75"/>
      <c r="AD118" s="75"/>
      <c r="AE118" s="75"/>
      <c r="AF118" s="75"/>
      <c r="AG118" s="75"/>
      <c r="AH118" s="75"/>
      <c r="AI118" s="75"/>
      <c r="AJ118" s="75"/>
      <c r="AK118" s="75"/>
      <c r="AL118" s="75"/>
      <c r="AM118" s="75"/>
      <c r="AN118" s="75"/>
      <c r="AO118" s="75"/>
      <c r="AP118" s="75"/>
      <c r="AQ118" s="75"/>
      <c r="AR118" s="75"/>
      <c r="AS118" s="75"/>
      <c r="AT118" s="75"/>
      <c r="AU118" s="75"/>
      <c r="AV118" s="75"/>
      <c r="AW118" s="75"/>
      <c r="AX118" s="75"/>
      <c r="AY118" s="75"/>
      <c r="AZ118" s="75"/>
      <c r="BA118" s="75"/>
      <c r="BB118" s="75"/>
      <c r="BC118" s="75"/>
      <c r="BD118" s="75"/>
      <c r="BE118" s="75"/>
      <c r="BF118" s="75"/>
      <c r="BG118" s="75"/>
      <c r="BH118" s="75"/>
      <c r="BI118" s="75"/>
      <c r="BJ118" s="75"/>
      <c r="BK118" s="75"/>
      <c r="BL118" s="75"/>
      <c r="BM118" s="75"/>
      <c r="BN118" s="75"/>
    </row>
    <row r="119" spans="1:66" x14ac:dyDescent="0.2">
      <c r="A119" s="75"/>
      <c r="B119" s="75"/>
      <c r="C119" s="75"/>
      <c r="D119" s="75"/>
      <c r="E119" s="75"/>
      <c r="F119" s="75"/>
      <c r="G119" s="75"/>
      <c r="H119" s="75"/>
      <c r="I119" s="75"/>
      <c r="J119" s="75"/>
      <c r="K119" s="75"/>
      <c r="L119" s="75"/>
      <c r="M119" s="75"/>
      <c r="N119" s="75"/>
      <c r="O119" s="75"/>
      <c r="P119" s="75"/>
      <c r="Q119" s="75"/>
      <c r="R119" s="75"/>
      <c r="S119" s="75"/>
      <c r="T119" s="75"/>
      <c r="U119" s="75"/>
      <c r="V119" s="75"/>
      <c r="W119" s="75"/>
      <c r="X119" s="75"/>
      <c r="Y119" s="75"/>
      <c r="Z119" s="75"/>
      <c r="AA119" s="75"/>
      <c r="AB119" s="75"/>
      <c r="AC119" s="75"/>
      <c r="AD119" s="75"/>
      <c r="AE119" s="75"/>
      <c r="AF119" s="75"/>
      <c r="AG119" s="75"/>
      <c r="AH119" s="75"/>
      <c r="AI119" s="75"/>
      <c r="AJ119" s="75"/>
      <c r="AK119" s="75"/>
      <c r="AL119" s="75"/>
      <c r="AM119" s="75"/>
      <c r="AN119" s="75"/>
      <c r="AO119" s="75"/>
      <c r="AP119" s="75"/>
      <c r="AQ119" s="75"/>
      <c r="AR119" s="75"/>
      <c r="AS119" s="75"/>
      <c r="AT119" s="75"/>
      <c r="AU119" s="75"/>
      <c r="AV119" s="75"/>
      <c r="AW119" s="75"/>
      <c r="AX119" s="75"/>
      <c r="AY119" s="75"/>
      <c r="AZ119" s="75"/>
      <c r="BA119" s="75"/>
      <c r="BB119" s="75"/>
      <c r="BC119" s="75"/>
      <c r="BD119" s="75"/>
      <c r="BE119" s="75"/>
      <c r="BF119" s="75"/>
      <c r="BG119" s="75"/>
      <c r="BH119" s="75"/>
      <c r="BI119" s="75"/>
      <c r="BJ119" s="75"/>
      <c r="BK119" s="75"/>
      <c r="BL119" s="75"/>
      <c r="BM119" s="75"/>
      <c r="BN119" s="75"/>
    </row>
    <row r="120" spans="1:66" x14ac:dyDescent="0.2">
      <c r="A120" s="75"/>
      <c r="B120" s="75"/>
      <c r="C120" s="75"/>
      <c r="D120" s="75"/>
      <c r="E120" s="75"/>
      <c r="F120" s="75"/>
      <c r="G120" s="75"/>
      <c r="H120" s="75"/>
      <c r="I120" s="75"/>
      <c r="J120" s="75"/>
      <c r="K120" s="75"/>
      <c r="L120" s="75"/>
      <c r="M120" s="75"/>
      <c r="N120" s="75"/>
      <c r="O120" s="75"/>
      <c r="P120" s="75"/>
      <c r="Q120" s="75"/>
      <c r="R120" s="75"/>
      <c r="S120" s="75"/>
      <c r="T120" s="75"/>
      <c r="U120" s="75"/>
      <c r="V120" s="75"/>
      <c r="W120" s="75"/>
      <c r="X120" s="75"/>
      <c r="Y120" s="75"/>
      <c r="Z120" s="75"/>
      <c r="AA120" s="75"/>
      <c r="AB120" s="75"/>
      <c r="AC120" s="75"/>
      <c r="AD120" s="75"/>
      <c r="AE120" s="75"/>
      <c r="AF120" s="75"/>
      <c r="AG120" s="75"/>
      <c r="AH120" s="75"/>
      <c r="AI120" s="75"/>
      <c r="AJ120" s="75"/>
      <c r="AK120" s="75"/>
      <c r="AL120" s="75"/>
      <c r="AM120" s="75"/>
      <c r="AN120" s="75"/>
      <c r="AO120" s="75"/>
      <c r="AP120" s="75"/>
      <c r="AQ120" s="75"/>
      <c r="AR120" s="75"/>
      <c r="AS120" s="75"/>
      <c r="AT120" s="75"/>
      <c r="AU120" s="75"/>
      <c r="AV120" s="75"/>
      <c r="AW120" s="75"/>
      <c r="AX120" s="75"/>
      <c r="AY120" s="75"/>
      <c r="AZ120" s="75"/>
      <c r="BA120" s="75"/>
      <c r="BB120" s="75"/>
      <c r="BC120" s="75"/>
      <c r="BD120" s="75"/>
      <c r="BE120" s="75"/>
      <c r="BF120" s="75"/>
      <c r="BG120" s="75"/>
      <c r="BH120" s="75"/>
      <c r="BI120" s="75"/>
      <c r="BJ120" s="75"/>
      <c r="BK120" s="75"/>
      <c r="BL120" s="75"/>
      <c r="BM120" s="75"/>
      <c r="BN120" s="75"/>
    </row>
    <row r="121" spans="1:66" x14ac:dyDescent="0.2">
      <c r="A121" s="75"/>
      <c r="B121" s="75"/>
      <c r="C121" s="75"/>
      <c r="D121" s="75"/>
      <c r="E121" s="75"/>
      <c r="F121" s="75"/>
      <c r="G121" s="75"/>
      <c r="H121" s="75"/>
      <c r="I121" s="75"/>
      <c r="J121" s="75"/>
      <c r="K121" s="75"/>
      <c r="L121" s="75"/>
      <c r="M121" s="75"/>
      <c r="N121" s="75"/>
      <c r="O121" s="75"/>
      <c r="P121" s="75"/>
      <c r="Q121" s="75"/>
      <c r="R121" s="75"/>
      <c r="S121" s="75"/>
      <c r="T121" s="75"/>
      <c r="U121" s="75"/>
      <c r="V121" s="75"/>
      <c r="W121" s="75"/>
      <c r="X121" s="75"/>
      <c r="Y121" s="75"/>
      <c r="Z121" s="75"/>
      <c r="AA121" s="75"/>
      <c r="AB121" s="75"/>
      <c r="AC121" s="75"/>
      <c r="AD121" s="75"/>
      <c r="AE121" s="75"/>
      <c r="AF121" s="75"/>
      <c r="AG121" s="75"/>
      <c r="AH121" s="75"/>
      <c r="AI121" s="75"/>
      <c r="AJ121" s="75"/>
      <c r="AK121" s="75"/>
      <c r="AL121" s="75"/>
      <c r="AM121" s="75"/>
      <c r="AN121" s="75"/>
      <c r="AO121" s="75"/>
      <c r="AP121" s="75"/>
      <c r="AQ121" s="75"/>
      <c r="AR121" s="75"/>
      <c r="AS121" s="75"/>
      <c r="AT121" s="75"/>
      <c r="AU121" s="75"/>
      <c r="AV121" s="75"/>
      <c r="AW121" s="75"/>
      <c r="AX121" s="75"/>
      <c r="AY121" s="75"/>
      <c r="AZ121" s="75"/>
      <c r="BA121" s="75"/>
      <c r="BB121" s="75"/>
      <c r="BC121" s="75"/>
      <c r="BD121" s="75"/>
      <c r="BE121" s="75"/>
      <c r="BF121" s="75"/>
      <c r="BG121" s="75"/>
      <c r="BH121" s="75"/>
      <c r="BI121" s="75"/>
      <c r="BJ121" s="75"/>
      <c r="BK121" s="75"/>
      <c r="BL121" s="75"/>
      <c r="BM121" s="75"/>
      <c r="BN121" s="75"/>
    </row>
    <row r="122" spans="1:66" x14ac:dyDescent="0.2">
      <c r="A122" s="75"/>
      <c r="B122" s="75"/>
      <c r="C122" s="75"/>
      <c r="D122" s="75"/>
      <c r="E122" s="75"/>
      <c r="F122" s="75"/>
      <c r="G122" s="75"/>
      <c r="H122" s="75"/>
      <c r="I122" s="75"/>
      <c r="J122" s="75"/>
      <c r="K122" s="75"/>
      <c r="L122" s="75"/>
      <c r="M122" s="75"/>
      <c r="N122" s="75"/>
      <c r="O122" s="75"/>
      <c r="P122" s="75"/>
      <c r="Q122" s="75"/>
      <c r="R122" s="75"/>
      <c r="S122" s="75"/>
      <c r="T122" s="75"/>
      <c r="U122" s="75"/>
      <c r="V122" s="75"/>
      <c r="W122" s="75"/>
      <c r="X122" s="75"/>
      <c r="Y122" s="75"/>
      <c r="Z122" s="75"/>
      <c r="AA122" s="75"/>
      <c r="AB122" s="75"/>
      <c r="AC122" s="75"/>
      <c r="AD122" s="75"/>
      <c r="AE122" s="75"/>
      <c r="AF122" s="75"/>
      <c r="AG122" s="75"/>
      <c r="AH122" s="75"/>
      <c r="AI122" s="75"/>
      <c r="AJ122" s="75"/>
      <c r="AK122" s="75"/>
      <c r="AL122" s="75"/>
      <c r="AM122" s="75"/>
      <c r="AN122" s="75"/>
      <c r="AO122" s="75"/>
      <c r="AP122" s="75"/>
      <c r="AQ122" s="75"/>
      <c r="AR122" s="75"/>
      <c r="AS122" s="75"/>
      <c r="AT122" s="75"/>
      <c r="AU122" s="75"/>
      <c r="AV122" s="75"/>
      <c r="AW122" s="75"/>
      <c r="AX122" s="75"/>
      <c r="AY122" s="75"/>
      <c r="AZ122" s="75"/>
      <c r="BA122" s="75"/>
      <c r="BB122" s="75"/>
      <c r="BC122" s="75"/>
      <c r="BD122" s="75"/>
      <c r="BE122" s="75"/>
      <c r="BF122" s="75"/>
      <c r="BG122" s="75"/>
      <c r="BH122" s="75"/>
      <c r="BI122" s="75"/>
      <c r="BJ122" s="75"/>
      <c r="BK122" s="75"/>
      <c r="BL122" s="75"/>
      <c r="BM122" s="75"/>
      <c r="BN122" s="75"/>
    </row>
    <row r="123" spans="1:66" x14ac:dyDescent="0.2">
      <c r="A123" s="75"/>
      <c r="B123" s="75"/>
      <c r="C123" s="75"/>
      <c r="D123" s="75"/>
      <c r="E123" s="75"/>
      <c r="F123" s="75"/>
      <c r="G123" s="75"/>
      <c r="H123" s="75"/>
      <c r="I123" s="75"/>
      <c r="J123" s="75"/>
      <c r="K123" s="75"/>
      <c r="L123" s="75"/>
      <c r="M123" s="75"/>
      <c r="N123" s="75"/>
      <c r="O123" s="75"/>
      <c r="P123" s="75"/>
      <c r="Q123" s="75"/>
      <c r="R123" s="75"/>
      <c r="S123" s="75"/>
      <c r="T123" s="75"/>
      <c r="U123" s="75"/>
      <c r="V123" s="75"/>
      <c r="W123" s="75"/>
      <c r="X123" s="75"/>
      <c r="Y123" s="75"/>
      <c r="Z123" s="75"/>
      <c r="AA123" s="75"/>
      <c r="AB123" s="75"/>
      <c r="AC123" s="75"/>
      <c r="AD123" s="75"/>
      <c r="AE123" s="75"/>
      <c r="AF123" s="75"/>
      <c r="AG123" s="75"/>
      <c r="AH123" s="75"/>
      <c r="AI123" s="75"/>
      <c r="AJ123" s="75"/>
      <c r="AK123" s="75"/>
      <c r="AL123" s="75"/>
      <c r="AM123" s="75"/>
      <c r="AN123" s="75"/>
      <c r="AO123" s="75"/>
      <c r="AP123" s="75"/>
      <c r="AQ123" s="75"/>
      <c r="AR123" s="75"/>
      <c r="AS123" s="75"/>
      <c r="AT123" s="75"/>
      <c r="AU123" s="75"/>
      <c r="AV123" s="75"/>
      <c r="AW123" s="75"/>
      <c r="AX123" s="75"/>
      <c r="AY123" s="75"/>
      <c r="AZ123" s="75"/>
      <c r="BA123" s="75"/>
      <c r="BB123" s="75"/>
      <c r="BC123" s="75"/>
      <c r="BD123" s="75"/>
      <c r="BE123" s="75"/>
      <c r="BF123" s="75"/>
      <c r="BG123" s="75"/>
      <c r="BH123" s="75"/>
      <c r="BI123" s="75"/>
      <c r="BJ123" s="75"/>
      <c r="BK123" s="75"/>
      <c r="BL123" s="75"/>
      <c r="BM123" s="75"/>
      <c r="BN123" s="75"/>
    </row>
    <row r="124" spans="1:66" x14ac:dyDescent="0.2">
      <c r="A124" s="75"/>
      <c r="B124" s="75"/>
      <c r="C124" s="75"/>
      <c r="D124" s="75"/>
      <c r="E124" s="75"/>
      <c r="F124" s="75"/>
      <c r="G124" s="75"/>
      <c r="H124" s="75"/>
      <c r="I124" s="75"/>
      <c r="J124" s="75"/>
      <c r="K124" s="75"/>
      <c r="L124" s="75"/>
      <c r="M124" s="75"/>
      <c r="N124" s="75"/>
      <c r="O124" s="75"/>
      <c r="P124" s="75"/>
      <c r="Q124" s="75"/>
      <c r="R124" s="75"/>
      <c r="S124" s="75"/>
      <c r="T124" s="75"/>
      <c r="U124" s="75"/>
      <c r="V124" s="75"/>
      <c r="W124" s="75"/>
      <c r="X124" s="75"/>
      <c r="Y124" s="75"/>
      <c r="Z124" s="75"/>
      <c r="AA124" s="75"/>
      <c r="AB124" s="75"/>
      <c r="AC124" s="75"/>
      <c r="AD124" s="75"/>
      <c r="AE124" s="75"/>
      <c r="AF124" s="75"/>
      <c r="AG124" s="75"/>
      <c r="AH124" s="75"/>
      <c r="AI124" s="75"/>
      <c r="AJ124" s="75"/>
      <c r="AK124" s="75"/>
      <c r="AL124" s="75"/>
      <c r="AM124" s="75"/>
      <c r="AN124" s="75"/>
      <c r="AO124" s="75"/>
      <c r="AP124" s="75"/>
      <c r="AQ124" s="75"/>
      <c r="AR124" s="75"/>
      <c r="AS124" s="75"/>
      <c r="AT124" s="75"/>
      <c r="AU124" s="75"/>
      <c r="AV124" s="75"/>
      <c r="AW124" s="75"/>
      <c r="AX124" s="75"/>
      <c r="AY124" s="75"/>
      <c r="AZ124" s="75"/>
      <c r="BA124" s="75"/>
      <c r="BB124" s="75"/>
      <c r="BC124" s="75"/>
      <c r="BD124" s="75"/>
      <c r="BE124" s="75"/>
      <c r="BF124" s="75"/>
      <c r="BG124" s="75"/>
      <c r="BH124" s="75"/>
      <c r="BI124" s="75"/>
      <c r="BJ124" s="75"/>
      <c r="BK124" s="75"/>
      <c r="BL124" s="75"/>
      <c r="BM124" s="75"/>
      <c r="BN124" s="75"/>
    </row>
    <row r="125" spans="1:66" x14ac:dyDescent="0.2">
      <c r="A125" s="75"/>
      <c r="B125" s="75"/>
      <c r="C125" s="75"/>
      <c r="D125" s="75"/>
      <c r="E125" s="75"/>
      <c r="F125" s="75"/>
      <c r="G125" s="75"/>
      <c r="H125" s="75"/>
      <c r="I125" s="75"/>
      <c r="J125" s="75"/>
      <c r="K125" s="75"/>
      <c r="L125" s="75"/>
      <c r="M125" s="75"/>
      <c r="N125" s="75"/>
      <c r="O125" s="75"/>
      <c r="P125" s="75"/>
      <c r="Q125" s="75"/>
      <c r="R125" s="75"/>
      <c r="S125" s="75"/>
      <c r="T125" s="75"/>
      <c r="U125" s="75"/>
      <c r="V125" s="75"/>
      <c r="W125" s="75"/>
      <c r="X125" s="75"/>
      <c r="Y125" s="75"/>
      <c r="Z125" s="75"/>
      <c r="AA125" s="75"/>
      <c r="AB125" s="75"/>
      <c r="AC125" s="75"/>
      <c r="AD125" s="75"/>
      <c r="AE125" s="75"/>
      <c r="AF125" s="75"/>
      <c r="AG125" s="75"/>
      <c r="AH125" s="75"/>
      <c r="AI125" s="75"/>
      <c r="AJ125" s="75"/>
      <c r="AK125" s="75"/>
      <c r="AL125" s="75"/>
      <c r="AM125" s="75"/>
      <c r="AN125" s="75"/>
      <c r="AO125" s="75"/>
      <c r="AP125" s="75"/>
      <c r="AQ125" s="75"/>
      <c r="AR125" s="75"/>
      <c r="AS125" s="75"/>
      <c r="AT125" s="75"/>
      <c r="AU125" s="75"/>
      <c r="AV125" s="75"/>
      <c r="AW125" s="75"/>
      <c r="AX125" s="75"/>
      <c r="AY125" s="75"/>
      <c r="AZ125" s="75"/>
      <c r="BA125" s="75"/>
      <c r="BB125" s="75"/>
      <c r="BC125" s="75"/>
      <c r="BD125" s="75"/>
      <c r="BE125" s="75"/>
      <c r="BF125" s="75"/>
      <c r="BG125" s="75"/>
      <c r="BH125" s="75"/>
      <c r="BI125" s="75"/>
      <c r="BJ125" s="75"/>
      <c r="BK125" s="75"/>
      <c r="BL125" s="75"/>
      <c r="BM125" s="75"/>
      <c r="BN125" s="75"/>
    </row>
    <row r="126" spans="1:66" x14ac:dyDescent="0.2">
      <c r="A126" s="75"/>
      <c r="B126" s="75"/>
      <c r="C126" s="75"/>
      <c r="D126" s="75"/>
      <c r="E126" s="75"/>
      <c r="F126" s="75"/>
      <c r="G126" s="75"/>
      <c r="H126" s="75"/>
      <c r="I126" s="75"/>
      <c r="J126" s="75"/>
      <c r="K126" s="75"/>
      <c r="L126" s="75"/>
      <c r="M126" s="75"/>
      <c r="N126" s="75"/>
      <c r="O126" s="75"/>
      <c r="P126" s="75"/>
      <c r="Q126" s="75"/>
      <c r="R126" s="75"/>
      <c r="S126" s="75"/>
      <c r="T126" s="75"/>
      <c r="U126" s="75"/>
      <c r="V126" s="75"/>
      <c r="W126" s="75"/>
      <c r="X126" s="75"/>
      <c r="Y126" s="75"/>
      <c r="Z126" s="75"/>
      <c r="AA126" s="75"/>
      <c r="AB126" s="75"/>
      <c r="AC126" s="75"/>
      <c r="AD126" s="75"/>
      <c r="AE126" s="75"/>
      <c r="AF126" s="75"/>
      <c r="AG126" s="75"/>
      <c r="AH126" s="75"/>
      <c r="AI126" s="75"/>
      <c r="AJ126" s="75"/>
      <c r="AK126" s="75"/>
      <c r="AL126" s="75"/>
      <c r="AM126" s="75"/>
      <c r="AN126" s="75"/>
      <c r="AO126" s="75"/>
      <c r="AP126" s="75"/>
      <c r="AQ126" s="75"/>
      <c r="AR126" s="75"/>
      <c r="AS126" s="75"/>
      <c r="AT126" s="75"/>
      <c r="AU126" s="75"/>
      <c r="AV126" s="75"/>
      <c r="AW126" s="75"/>
      <c r="AX126" s="75"/>
      <c r="AY126" s="75"/>
      <c r="AZ126" s="75"/>
      <c r="BA126" s="75"/>
      <c r="BB126" s="75"/>
      <c r="BC126" s="75"/>
      <c r="BD126" s="75"/>
      <c r="BE126" s="75"/>
      <c r="BF126" s="75"/>
      <c r="BG126" s="75"/>
      <c r="BH126" s="75"/>
      <c r="BI126" s="75"/>
      <c r="BJ126" s="75"/>
      <c r="BK126" s="75"/>
      <c r="BL126" s="75"/>
      <c r="BM126" s="75"/>
      <c r="BN126" s="75"/>
    </row>
    <row r="127" spans="1:66" x14ac:dyDescent="0.2">
      <c r="A127" s="75"/>
      <c r="B127" s="75"/>
      <c r="C127" s="75"/>
      <c r="D127" s="75"/>
      <c r="E127" s="75"/>
      <c r="F127" s="75"/>
      <c r="G127" s="75"/>
      <c r="H127" s="75"/>
      <c r="I127" s="75"/>
      <c r="J127" s="75"/>
      <c r="K127" s="75"/>
      <c r="L127" s="75"/>
      <c r="M127" s="75"/>
      <c r="N127" s="75"/>
      <c r="O127" s="75"/>
      <c r="P127" s="75"/>
      <c r="Q127" s="75"/>
      <c r="R127" s="75"/>
      <c r="S127" s="75"/>
      <c r="T127" s="75"/>
      <c r="U127" s="75"/>
      <c r="V127" s="75"/>
      <c r="W127" s="75"/>
      <c r="X127" s="75"/>
      <c r="Y127" s="75"/>
      <c r="Z127" s="75"/>
      <c r="AA127" s="75"/>
      <c r="AB127" s="75"/>
      <c r="AC127" s="75"/>
      <c r="AD127" s="75"/>
      <c r="AE127" s="75"/>
      <c r="AF127" s="75"/>
      <c r="AG127" s="75"/>
      <c r="AH127" s="75"/>
      <c r="AI127" s="75"/>
      <c r="AJ127" s="75"/>
      <c r="AK127" s="75"/>
      <c r="AL127" s="75"/>
      <c r="AM127" s="75"/>
      <c r="AN127" s="75"/>
      <c r="AO127" s="75"/>
      <c r="AP127" s="75"/>
      <c r="AQ127" s="75"/>
      <c r="AR127" s="75"/>
      <c r="AS127" s="75"/>
      <c r="AT127" s="75"/>
      <c r="AU127" s="75"/>
      <c r="AV127" s="75"/>
      <c r="AW127" s="75"/>
      <c r="AX127" s="75"/>
      <c r="AY127" s="75"/>
      <c r="AZ127" s="75"/>
      <c r="BA127" s="75"/>
      <c r="BB127" s="75"/>
      <c r="BC127" s="75"/>
      <c r="BD127" s="75"/>
      <c r="BE127" s="75"/>
      <c r="BF127" s="75"/>
      <c r="BG127" s="75"/>
      <c r="BH127" s="75"/>
      <c r="BI127" s="75"/>
      <c r="BJ127" s="75"/>
      <c r="BK127" s="75"/>
      <c r="BL127" s="75"/>
      <c r="BM127" s="75"/>
      <c r="BN127" s="75"/>
    </row>
    <row r="128" spans="1:66" x14ac:dyDescent="0.2">
      <c r="A128" s="75"/>
      <c r="B128" s="75"/>
      <c r="C128" s="75"/>
      <c r="D128" s="75"/>
      <c r="E128" s="75"/>
      <c r="F128" s="75"/>
      <c r="G128" s="75"/>
      <c r="H128" s="75"/>
      <c r="I128" s="75"/>
      <c r="J128" s="75"/>
      <c r="K128" s="75"/>
      <c r="L128" s="75"/>
      <c r="M128" s="75"/>
      <c r="N128" s="75"/>
      <c r="O128" s="75"/>
      <c r="P128" s="75"/>
      <c r="Q128" s="75"/>
      <c r="R128" s="75"/>
      <c r="S128" s="75"/>
      <c r="T128" s="75"/>
      <c r="U128" s="75"/>
      <c r="V128" s="75"/>
      <c r="W128" s="75"/>
      <c r="X128" s="75"/>
      <c r="Y128" s="75"/>
      <c r="Z128" s="75"/>
      <c r="AA128" s="75"/>
      <c r="AB128" s="75"/>
      <c r="AC128" s="75"/>
      <c r="AD128" s="75"/>
      <c r="AE128" s="75"/>
      <c r="AF128" s="75"/>
      <c r="AG128" s="75"/>
      <c r="AH128" s="75"/>
      <c r="AI128" s="75"/>
      <c r="AJ128" s="75"/>
      <c r="AK128" s="75"/>
      <c r="AL128" s="75"/>
      <c r="AM128" s="75"/>
      <c r="AN128" s="75"/>
      <c r="AO128" s="75"/>
      <c r="AP128" s="75"/>
      <c r="AQ128" s="75"/>
      <c r="AR128" s="75"/>
      <c r="AS128" s="75"/>
      <c r="AT128" s="75"/>
      <c r="AU128" s="75"/>
      <c r="AV128" s="75"/>
      <c r="AW128" s="75"/>
      <c r="AX128" s="75"/>
      <c r="AY128" s="75"/>
      <c r="AZ128" s="75"/>
      <c r="BA128" s="75"/>
      <c r="BB128" s="75"/>
      <c r="BC128" s="75"/>
      <c r="BD128" s="75"/>
      <c r="BE128" s="75"/>
      <c r="BF128" s="75"/>
      <c r="BG128" s="75"/>
      <c r="BH128" s="75"/>
      <c r="BI128" s="75"/>
      <c r="BJ128" s="75"/>
      <c r="BK128" s="75"/>
      <c r="BL128" s="75"/>
      <c r="BM128" s="75"/>
      <c r="BN128" s="75"/>
    </row>
    <row r="129" spans="1:66" x14ac:dyDescent="0.2">
      <c r="A129" s="75"/>
      <c r="B129" s="75"/>
      <c r="C129" s="75"/>
      <c r="D129" s="75"/>
      <c r="E129" s="75"/>
      <c r="F129" s="75"/>
      <c r="G129" s="75"/>
      <c r="H129" s="75"/>
      <c r="I129" s="75"/>
      <c r="J129" s="75"/>
      <c r="K129" s="75"/>
      <c r="L129" s="75"/>
      <c r="M129" s="75"/>
      <c r="N129" s="75"/>
      <c r="O129" s="75"/>
      <c r="P129" s="75"/>
      <c r="Q129" s="75"/>
      <c r="R129" s="75"/>
      <c r="S129" s="75"/>
      <c r="T129" s="75"/>
      <c r="U129" s="75"/>
      <c r="V129" s="75"/>
      <c r="W129" s="75"/>
      <c r="X129" s="75"/>
      <c r="Y129" s="75"/>
      <c r="Z129" s="75"/>
      <c r="AA129" s="75"/>
      <c r="AB129" s="75"/>
      <c r="AC129" s="75"/>
      <c r="AD129" s="75"/>
      <c r="AE129" s="75"/>
      <c r="AF129" s="75"/>
      <c r="AG129" s="75"/>
      <c r="AH129" s="75"/>
      <c r="AI129" s="75"/>
      <c r="AJ129" s="75"/>
      <c r="AK129" s="75"/>
      <c r="AL129" s="75"/>
      <c r="AM129" s="75"/>
      <c r="AN129" s="75"/>
      <c r="AO129" s="75"/>
      <c r="AP129" s="75"/>
      <c r="AQ129" s="75"/>
      <c r="AR129" s="75"/>
      <c r="AS129" s="75"/>
      <c r="AT129" s="75"/>
      <c r="AU129" s="75"/>
      <c r="AV129" s="75"/>
      <c r="AW129" s="75"/>
      <c r="AX129" s="75"/>
      <c r="AY129" s="75"/>
      <c r="AZ129" s="75"/>
      <c r="BA129" s="75"/>
      <c r="BB129" s="75"/>
      <c r="BC129" s="75"/>
      <c r="BD129" s="75"/>
      <c r="BE129" s="75"/>
      <c r="BF129" s="75"/>
      <c r="BG129" s="75"/>
      <c r="BH129" s="75"/>
      <c r="BI129" s="75"/>
      <c r="BJ129" s="75"/>
      <c r="BK129" s="75"/>
      <c r="BL129" s="75"/>
      <c r="BM129" s="75"/>
      <c r="BN129" s="75"/>
    </row>
    <row r="130" spans="1:66" x14ac:dyDescent="0.2">
      <c r="A130" s="75"/>
      <c r="B130" s="75"/>
      <c r="C130" s="75"/>
      <c r="D130" s="75"/>
      <c r="E130" s="75"/>
      <c r="F130" s="75"/>
      <c r="G130" s="75"/>
      <c r="H130" s="75"/>
      <c r="I130" s="75"/>
      <c r="J130" s="75"/>
      <c r="K130" s="75"/>
      <c r="L130" s="75"/>
      <c r="M130" s="75"/>
      <c r="N130" s="75"/>
      <c r="O130" s="75"/>
      <c r="P130" s="75"/>
      <c r="Q130" s="75"/>
      <c r="R130" s="75"/>
      <c r="S130" s="75"/>
      <c r="T130" s="75"/>
      <c r="U130" s="75"/>
      <c r="V130" s="75"/>
      <c r="W130" s="75"/>
      <c r="X130" s="75"/>
      <c r="Y130" s="75"/>
      <c r="Z130" s="75"/>
      <c r="AA130" s="75"/>
      <c r="AB130" s="75"/>
      <c r="AC130" s="75"/>
      <c r="AD130" s="75"/>
      <c r="AE130" s="75"/>
      <c r="AF130" s="75"/>
      <c r="AG130" s="75"/>
      <c r="AH130" s="75"/>
      <c r="AI130" s="75"/>
      <c r="AJ130" s="75"/>
      <c r="AK130" s="75"/>
      <c r="AL130" s="75"/>
      <c r="AM130" s="75"/>
      <c r="AN130" s="75"/>
      <c r="AO130" s="75"/>
      <c r="AP130" s="75"/>
      <c r="AQ130" s="75"/>
      <c r="AR130" s="75"/>
      <c r="AS130" s="75"/>
      <c r="AT130" s="75"/>
      <c r="AU130" s="75"/>
      <c r="AV130" s="75"/>
      <c r="AW130" s="75"/>
      <c r="AX130" s="75"/>
      <c r="AY130" s="75"/>
      <c r="AZ130" s="75"/>
      <c r="BA130" s="75"/>
      <c r="BB130" s="75"/>
      <c r="BC130" s="75"/>
      <c r="BD130" s="75"/>
      <c r="BE130" s="75"/>
      <c r="BF130" s="75"/>
      <c r="BG130" s="75"/>
      <c r="BH130" s="75"/>
      <c r="BI130" s="75"/>
      <c r="BJ130" s="75"/>
      <c r="BK130" s="75"/>
      <c r="BL130" s="75"/>
      <c r="BM130" s="75"/>
      <c r="BN130" s="75"/>
    </row>
    <row r="131" spans="1:66" x14ac:dyDescent="0.2">
      <c r="A131" s="75"/>
      <c r="B131" s="75"/>
      <c r="C131" s="75"/>
      <c r="D131" s="75"/>
      <c r="E131" s="75"/>
      <c r="F131" s="75"/>
      <c r="G131" s="75"/>
      <c r="H131" s="75"/>
      <c r="I131" s="75"/>
      <c r="J131" s="75"/>
      <c r="K131" s="75"/>
      <c r="L131" s="75"/>
      <c r="M131" s="75"/>
      <c r="N131" s="75"/>
      <c r="O131" s="75"/>
      <c r="P131" s="75"/>
      <c r="Q131" s="75"/>
      <c r="R131" s="75"/>
      <c r="S131" s="75"/>
      <c r="T131" s="75"/>
      <c r="U131" s="75"/>
      <c r="V131" s="75"/>
      <c r="W131" s="75"/>
      <c r="X131" s="75"/>
      <c r="Y131" s="75"/>
      <c r="Z131" s="75"/>
      <c r="AA131" s="75"/>
      <c r="AB131" s="75"/>
      <c r="AC131" s="75"/>
      <c r="AD131" s="75"/>
      <c r="AE131" s="75"/>
      <c r="AF131" s="75"/>
      <c r="AG131" s="75"/>
      <c r="AH131" s="75"/>
      <c r="AI131" s="75"/>
      <c r="AJ131" s="75"/>
      <c r="AK131" s="75"/>
      <c r="AL131" s="75"/>
      <c r="AM131" s="75"/>
      <c r="AN131" s="75"/>
      <c r="AO131" s="75"/>
      <c r="AP131" s="75"/>
      <c r="AQ131" s="75"/>
      <c r="AR131" s="75"/>
      <c r="AS131" s="75"/>
      <c r="AT131" s="75"/>
      <c r="AU131" s="75"/>
      <c r="AV131" s="75"/>
      <c r="AW131" s="75"/>
      <c r="AX131" s="75"/>
      <c r="AY131" s="75"/>
      <c r="AZ131" s="75"/>
      <c r="BA131" s="75"/>
      <c r="BB131" s="75"/>
      <c r="BC131" s="75"/>
      <c r="BD131" s="75"/>
      <c r="BE131" s="75"/>
      <c r="BF131" s="75"/>
      <c r="BG131" s="75"/>
      <c r="BH131" s="75"/>
      <c r="BI131" s="75"/>
      <c r="BJ131" s="75"/>
      <c r="BK131" s="75"/>
      <c r="BL131" s="75"/>
      <c r="BM131" s="75"/>
      <c r="BN131" s="75"/>
    </row>
    <row r="132" spans="1:66" x14ac:dyDescent="0.2">
      <c r="A132" s="75"/>
      <c r="B132" s="75"/>
      <c r="C132" s="75"/>
      <c r="D132" s="75"/>
      <c r="E132" s="75"/>
      <c r="F132" s="75"/>
      <c r="G132" s="75"/>
      <c r="H132" s="75"/>
      <c r="I132" s="75"/>
      <c r="J132" s="75"/>
      <c r="K132" s="75"/>
      <c r="L132" s="75"/>
      <c r="M132" s="75"/>
      <c r="N132" s="75"/>
      <c r="O132" s="75"/>
      <c r="P132" s="75"/>
      <c r="Q132" s="75"/>
      <c r="R132" s="75"/>
      <c r="S132" s="75"/>
      <c r="T132" s="75"/>
      <c r="U132" s="75"/>
      <c r="V132" s="75"/>
      <c r="W132" s="75"/>
      <c r="X132" s="75"/>
      <c r="Y132" s="75"/>
      <c r="Z132" s="75"/>
      <c r="AA132" s="75"/>
      <c r="AB132" s="75"/>
      <c r="AC132" s="75"/>
      <c r="AD132" s="75"/>
      <c r="AE132" s="75"/>
      <c r="AF132" s="75"/>
      <c r="AG132" s="75"/>
      <c r="AH132" s="75"/>
      <c r="AI132" s="75"/>
      <c r="AJ132" s="75"/>
      <c r="AK132" s="75"/>
      <c r="AL132" s="75"/>
      <c r="AM132" s="75"/>
      <c r="AN132" s="75"/>
      <c r="AO132" s="75"/>
      <c r="AP132" s="75"/>
      <c r="AQ132" s="75"/>
      <c r="AR132" s="75"/>
      <c r="AS132" s="75"/>
      <c r="AT132" s="75"/>
      <c r="AU132" s="75"/>
      <c r="AV132" s="75"/>
      <c r="AW132" s="75"/>
      <c r="AX132" s="75"/>
      <c r="AY132" s="75"/>
      <c r="AZ132" s="75"/>
      <c r="BA132" s="75"/>
      <c r="BB132" s="75"/>
      <c r="BC132" s="75"/>
      <c r="BD132" s="75"/>
      <c r="BE132" s="75"/>
      <c r="BF132" s="75"/>
      <c r="BG132" s="75"/>
      <c r="BH132" s="75"/>
      <c r="BI132" s="75"/>
      <c r="BJ132" s="75"/>
      <c r="BK132" s="75"/>
      <c r="BL132" s="75"/>
      <c r="BM132" s="75"/>
      <c r="BN132" s="75"/>
    </row>
    <row r="133" spans="1:66" x14ac:dyDescent="0.2">
      <c r="A133" s="75"/>
      <c r="B133" s="75"/>
      <c r="C133" s="75"/>
      <c r="D133" s="75"/>
      <c r="E133" s="75"/>
      <c r="F133" s="75"/>
      <c r="G133" s="75"/>
      <c r="H133" s="75"/>
      <c r="I133" s="75"/>
      <c r="J133" s="75"/>
      <c r="K133" s="75"/>
      <c r="L133" s="75"/>
      <c r="M133" s="75"/>
      <c r="N133" s="75"/>
      <c r="O133" s="75"/>
      <c r="P133" s="75"/>
      <c r="Q133" s="75"/>
      <c r="R133" s="75"/>
      <c r="S133" s="75"/>
      <c r="T133" s="75"/>
      <c r="U133" s="75"/>
      <c r="V133" s="75"/>
      <c r="W133" s="75"/>
      <c r="X133" s="75"/>
      <c r="Y133" s="75"/>
      <c r="Z133" s="75"/>
      <c r="AA133" s="75"/>
      <c r="AB133" s="75"/>
      <c r="AC133" s="75"/>
      <c r="AD133" s="75"/>
      <c r="AE133" s="75"/>
      <c r="AF133" s="75"/>
      <c r="AG133" s="75"/>
      <c r="AH133" s="75"/>
      <c r="AI133" s="75"/>
      <c r="AJ133" s="75"/>
      <c r="AK133" s="75"/>
      <c r="AL133" s="75"/>
      <c r="AM133" s="75"/>
      <c r="AN133" s="75"/>
      <c r="AO133" s="75"/>
      <c r="AP133" s="75"/>
      <c r="AQ133" s="75"/>
      <c r="AR133" s="75"/>
      <c r="AS133" s="75"/>
      <c r="AT133" s="75"/>
      <c r="AU133" s="75"/>
      <c r="AV133" s="75"/>
      <c r="AW133" s="75"/>
      <c r="AX133" s="75"/>
      <c r="AY133" s="75"/>
      <c r="AZ133" s="75"/>
      <c r="BA133" s="75"/>
      <c r="BB133" s="75"/>
      <c r="BC133" s="75"/>
      <c r="BD133" s="75"/>
      <c r="BE133" s="75"/>
      <c r="BF133" s="75"/>
      <c r="BG133" s="75"/>
      <c r="BH133" s="75"/>
      <c r="BI133" s="75"/>
      <c r="BJ133" s="75"/>
      <c r="BK133" s="75"/>
      <c r="BL133" s="75"/>
      <c r="BM133" s="75"/>
      <c r="BN133" s="75"/>
    </row>
    <row r="134" spans="1:66" x14ac:dyDescent="0.2">
      <c r="A134" s="75"/>
      <c r="B134" s="75"/>
      <c r="C134" s="75"/>
      <c r="D134" s="75"/>
      <c r="E134" s="75"/>
      <c r="F134" s="75"/>
      <c r="G134" s="75"/>
      <c r="H134" s="75"/>
      <c r="I134" s="75"/>
      <c r="J134" s="75"/>
      <c r="K134" s="75"/>
      <c r="L134" s="75"/>
      <c r="M134" s="75"/>
      <c r="N134" s="75"/>
      <c r="O134" s="75"/>
      <c r="P134" s="75"/>
      <c r="Q134" s="75"/>
      <c r="R134" s="75"/>
      <c r="S134" s="75"/>
      <c r="T134" s="75"/>
      <c r="U134" s="75"/>
      <c r="V134" s="75"/>
      <c r="W134" s="75"/>
      <c r="X134" s="75"/>
      <c r="Y134" s="75"/>
      <c r="Z134" s="75"/>
      <c r="AA134" s="75"/>
      <c r="AB134" s="75"/>
      <c r="AC134" s="75"/>
      <c r="AD134" s="75"/>
      <c r="AE134" s="75"/>
      <c r="AF134" s="75"/>
      <c r="AG134" s="75"/>
      <c r="AH134" s="75"/>
      <c r="AI134" s="75"/>
      <c r="AJ134" s="75"/>
      <c r="AK134" s="75"/>
      <c r="AL134" s="75"/>
      <c r="AM134" s="75"/>
      <c r="AN134" s="75"/>
      <c r="AO134" s="75"/>
      <c r="AP134" s="75"/>
      <c r="AQ134" s="75"/>
      <c r="AR134" s="75"/>
      <c r="AS134" s="75"/>
      <c r="AT134" s="75"/>
      <c r="AU134" s="75"/>
      <c r="AV134" s="75"/>
      <c r="AW134" s="75"/>
      <c r="AX134" s="75"/>
      <c r="AY134" s="75"/>
      <c r="AZ134" s="75"/>
      <c r="BA134" s="75"/>
      <c r="BB134" s="75"/>
      <c r="BC134" s="75"/>
      <c r="BD134" s="75"/>
      <c r="BE134" s="75"/>
      <c r="BF134" s="75"/>
      <c r="BG134" s="75"/>
      <c r="BH134" s="75"/>
      <c r="BI134" s="75"/>
      <c r="BJ134" s="75"/>
      <c r="BK134" s="75"/>
      <c r="BL134" s="75"/>
      <c r="BM134" s="75"/>
      <c r="BN134" s="75"/>
    </row>
    <row r="135" spans="1:66" x14ac:dyDescent="0.2">
      <c r="A135" s="75"/>
      <c r="B135" s="75"/>
      <c r="C135" s="75"/>
      <c r="D135" s="75"/>
      <c r="E135" s="75"/>
      <c r="F135" s="75"/>
      <c r="G135" s="75"/>
      <c r="H135" s="75"/>
      <c r="I135" s="75"/>
      <c r="J135" s="75"/>
      <c r="K135" s="75"/>
      <c r="L135" s="75"/>
      <c r="M135" s="75"/>
      <c r="N135" s="75"/>
      <c r="O135" s="75"/>
      <c r="P135" s="75"/>
      <c r="Q135" s="75"/>
      <c r="R135" s="75"/>
      <c r="S135" s="75"/>
      <c r="T135" s="75"/>
      <c r="U135" s="75"/>
      <c r="V135" s="75"/>
      <c r="W135" s="75"/>
      <c r="X135" s="75"/>
      <c r="Y135" s="75"/>
      <c r="Z135" s="75"/>
      <c r="AA135" s="75"/>
      <c r="AB135" s="75"/>
      <c r="AC135" s="75"/>
      <c r="AD135" s="75"/>
      <c r="AE135" s="75"/>
      <c r="AF135" s="75"/>
      <c r="AG135" s="75"/>
      <c r="AH135" s="75"/>
      <c r="AI135" s="75"/>
      <c r="AJ135" s="75"/>
      <c r="AK135" s="75"/>
      <c r="AL135" s="75"/>
      <c r="AM135" s="75"/>
      <c r="AN135" s="75"/>
      <c r="AO135" s="75"/>
      <c r="AP135" s="75"/>
      <c r="AQ135" s="75"/>
      <c r="AR135" s="75"/>
      <c r="AS135" s="75"/>
      <c r="AT135" s="75"/>
      <c r="AU135" s="75"/>
      <c r="AV135" s="75"/>
      <c r="AW135" s="75"/>
      <c r="AX135" s="75"/>
      <c r="AY135" s="75"/>
      <c r="AZ135" s="75"/>
      <c r="BA135" s="75"/>
      <c r="BB135" s="75"/>
      <c r="BC135" s="75"/>
      <c r="BD135" s="75"/>
      <c r="BE135" s="75"/>
      <c r="BF135" s="75"/>
      <c r="BG135" s="75"/>
      <c r="BH135" s="75"/>
      <c r="BI135" s="75"/>
      <c r="BJ135" s="75"/>
      <c r="BK135" s="75"/>
      <c r="BL135" s="75"/>
      <c r="BM135" s="75"/>
      <c r="BN135" s="75"/>
    </row>
    <row r="136" spans="1:66" x14ac:dyDescent="0.2">
      <c r="A136" s="75"/>
      <c r="B136" s="75"/>
      <c r="C136" s="75"/>
      <c r="D136" s="75"/>
      <c r="E136" s="75"/>
      <c r="F136" s="75"/>
      <c r="G136" s="75"/>
      <c r="H136" s="75"/>
      <c r="I136" s="75"/>
      <c r="J136" s="75"/>
      <c r="K136" s="75"/>
      <c r="L136" s="75"/>
      <c r="M136" s="75"/>
      <c r="N136" s="75"/>
      <c r="O136" s="75"/>
      <c r="P136" s="75"/>
      <c r="Q136" s="75"/>
      <c r="R136" s="75"/>
      <c r="S136" s="75"/>
      <c r="T136" s="75"/>
      <c r="U136" s="75"/>
      <c r="V136" s="75"/>
      <c r="W136" s="75"/>
      <c r="X136" s="75"/>
      <c r="Y136" s="75"/>
      <c r="Z136" s="75"/>
      <c r="AA136" s="75"/>
      <c r="AB136" s="75"/>
      <c r="AC136" s="75"/>
      <c r="AD136" s="75"/>
      <c r="AE136" s="75"/>
      <c r="AF136" s="75"/>
      <c r="AG136" s="75"/>
      <c r="AH136" s="75"/>
      <c r="AI136" s="75"/>
      <c r="AJ136" s="75"/>
      <c r="AK136" s="75"/>
      <c r="AL136" s="75"/>
      <c r="AM136" s="75"/>
      <c r="AN136" s="75"/>
      <c r="AO136" s="75"/>
      <c r="AP136" s="75"/>
      <c r="AQ136" s="75"/>
      <c r="AR136" s="75"/>
      <c r="AS136" s="75"/>
      <c r="AT136" s="75"/>
      <c r="AU136" s="75"/>
      <c r="AV136" s="75"/>
      <c r="AW136" s="75"/>
      <c r="AX136" s="75"/>
      <c r="AY136" s="75"/>
      <c r="AZ136" s="75"/>
      <c r="BA136" s="75"/>
      <c r="BB136" s="75"/>
      <c r="BC136" s="75"/>
      <c r="BD136" s="75"/>
      <c r="BE136" s="75"/>
      <c r="BF136" s="75"/>
      <c r="BG136" s="75"/>
      <c r="BH136" s="75"/>
      <c r="BI136" s="75"/>
      <c r="BJ136" s="75"/>
      <c r="BK136" s="75"/>
      <c r="BL136" s="75"/>
      <c r="BM136" s="75"/>
      <c r="BN136" s="75"/>
    </row>
    <row r="137" spans="1:66" x14ac:dyDescent="0.2">
      <c r="A137" s="75"/>
      <c r="B137" s="75"/>
      <c r="C137" s="75"/>
      <c r="D137" s="75"/>
      <c r="E137" s="75"/>
      <c r="F137" s="75"/>
      <c r="G137" s="75"/>
      <c r="H137" s="75"/>
      <c r="I137" s="75"/>
      <c r="J137" s="75"/>
      <c r="K137" s="75"/>
      <c r="L137" s="75"/>
      <c r="M137" s="75"/>
      <c r="N137" s="75"/>
      <c r="O137" s="75"/>
      <c r="P137" s="75"/>
      <c r="Q137" s="75"/>
      <c r="R137" s="75"/>
      <c r="S137" s="75"/>
      <c r="T137" s="75"/>
      <c r="U137" s="75"/>
      <c r="V137" s="75"/>
      <c r="W137" s="75"/>
      <c r="X137" s="75"/>
      <c r="Y137" s="75"/>
      <c r="Z137" s="75"/>
      <c r="AA137" s="75"/>
      <c r="AB137" s="75"/>
      <c r="AC137" s="75"/>
      <c r="AD137" s="75"/>
      <c r="AE137" s="75"/>
      <c r="AF137" s="75"/>
      <c r="AG137" s="75"/>
      <c r="AH137" s="75"/>
      <c r="AI137" s="75"/>
      <c r="AJ137" s="75"/>
      <c r="AK137" s="75"/>
      <c r="AL137" s="75"/>
      <c r="AM137" s="75"/>
      <c r="AN137" s="75"/>
      <c r="AO137" s="75"/>
      <c r="AP137" s="75"/>
      <c r="AQ137" s="75"/>
      <c r="AR137" s="75"/>
      <c r="AS137" s="75"/>
      <c r="AT137" s="75"/>
      <c r="AU137" s="75"/>
      <c r="AV137" s="75"/>
      <c r="AW137" s="75"/>
      <c r="AX137" s="75"/>
      <c r="AY137" s="75"/>
      <c r="AZ137" s="75"/>
      <c r="BA137" s="75"/>
      <c r="BB137" s="75"/>
      <c r="BC137" s="75"/>
      <c r="BD137" s="75"/>
      <c r="BE137" s="75"/>
      <c r="BF137" s="75"/>
      <c r="BG137" s="75"/>
      <c r="BH137" s="75"/>
      <c r="BI137" s="75"/>
      <c r="BJ137" s="75"/>
      <c r="BK137" s="75"/>
      <c r="BL137" s="75"/>
      <c r="BM137" s="75"/>
      <c r="BN137" s="75"/>
    </row>
    <row r="138" spans="1:66" x14ac:dyDescent="0.2">
      <c r="A138" s="75"/>
      <c r="B138" s="75"/>
      <c r="C138" s="75"/>
      <c r="D138" s="75"/>
      <c r="E138" s="75"/>
      <c r="F138" s="75"/>
      <c r="G138" s="75"/>
      <c r="H138" s="75"/>
      <c r="I138" s="75"/>
      <c r="J138" s="75"/>
      <c r="K138" s="75"/>
      <c r="L138" s="75"/>
      <c r="M138" s="75"/>
      <c r="N138" s="75"/>
      <c r="O138" s="75"/>
      <c r="P138" s="75"/>
      <c r="Q138" s="75"/>
      <c r="R138" s="75"/>
      <c r="S138" s="75"/>
      <c r="T138" s="75"/>
      <c r="U138" s="75"/>
      <c r="V138" s="75"/>
      <c r="W138" s="75"/>
      <c r="X138" s="75"/>
      <c r="Y138" s="75"/>
      <c r="Z138" s="75"/>
      <c r="AA138" s="75"/>
      <c r="AB138" s="75"/>
      <c r="AC138" s="75"/>
      <c r="AD138" s="75"/>
      <c r="AE138" s="75"/>
      <c r="AF138" s="75"/>
      <c r="AG138" s="75"/>
      <c r="AH138" s="75"/>
      <c r="AI138" s="75"/>
      <c r="AJ138" s="75"/>
      <c r="AK138" s="75"/>
      <c r="AL138" s="75"/>
      <c r="AM138" s="75"/>
      <c r="AN138" s="75"/>
      <c r="AO138" s="75"/>
      <c r="AP138" s="75"/>
      <c r="AQ138" s="75"/>
      <c r="AR138" s="75"/>
      <c r="AS138" s="75"/>
      <c r="AT138" s="75"/>
      <c r="AU138" s="75"/>
      <c r="AV138" s="75"/>
      <c r="AW138" s="75"/>
      <c r="AX138" s="75"/>
      <c r="AY138" s="75"/>
      <c r="AZ138" s="75"/>
      <c r="BA138" s="75"/>
      <c r="BB138" s="75"/>
      <c r="BC138" s="75"/>
      <c r="BD138" s="75"/>
      <c r="BE138" s="75"/>
      <c r="BF138" s="75"/>
      <c r="BG138" s="75"/>
      <c r="BH138" s="75"/>
      <c r="BI138" s="75"/>
      <c r="BJ138" s="75"/>
      <c r="BK138" s="75"/>
      <c r="BL138" s="75"/>
      <c r="BM138" s="75"/>
      <c r="BN138" s="75"/>
    </row>
    <row r="139" spans="1:66" x14ac:dyDescent="0.2">
      <c r="A139" s="75"/>
      <c r="B139" s="75"/>
      <c r="C139" s="75"/>
      <c r="D139" s="75"/>
      <c r="E139" s="75"/>
      <c r="F139" s="75"/>
      <c r="G139" s="75"/>
      <c r="H139" s="75"/>
      <c r="I139" s="75"/>
      <c r="J139" s="75"/>
      <c r="K139" s="75"/>
      <c r="L139" s="75"/>
      <c r="M139" s="75"/>
      <c r="N139" s="75"/>
      <c r="O139" s="75"/>
      <c r="P139" s="75"/>
      <c r="Q139" s="75"/>
      <c r="R139" s="75"/>
      <c r="S139" s="75"/>
      <c r="T139" s="75"/>
      <c r="U139" s="75"/>
      <c r="V139" s="75"/>
      <c r="W139" s="75"/>
      <c r="X139" s="75"/>
      <c r="Y139" s="75"/>
      <c r="Z139" s="75"/>
      <c r="AA139" s="75"/>
      <c r="AB139" s="75"/>
      <c r="AC139" s="75"/>
      <c r="AD139" s="75"/>
      <c r="AE139" s="75"/>
      <c r="AF139" s="75"/>
      <c r="AG139" s="75"/>
      <c r="AH139" s="75"/>
      <c r="AI139" s="75"/>
      <c r="AJ139" s="75"/>
      <c r="AK139" s="75"/>
      <c r="AL139" s="75"/>
      <c r="AM139" s="75"/>
      <c r="AN139" s="75"/>
      <c r="AO139" s="75"/>
      <c r="AP139" s="75"/>
      <c r="AQ139" s="75"/>
      <c r="AR139" s="75"/>
      <c r="AS139" s="75"/>
      <c r="AT139" s="75"/>
      <c r="AU139" s="75"/>
      <c r="AV139" s="75"/>
      <c r="AW139" s="75"/>
      <c r="AX139" s="75"/>
      <c r="AY139" s="75"/>
      <c r="AZ139" s="75"/>
      <c r="BA139" s="75"/>
      <c r="BB139" s="75"/>
      <c r="BC139" s="75"/>
      <c r="BD139" s="75"/>
      <c r="BE139" s="75"/>
      <c r="BF139" s="75"/>
      <c r="BG139" s="75"/>
      <c r="BH139" s="75"/>
      <c r="BI139" s="75"/>
      <c r="BJ139" s="75"/>
      <c r="BK139" s="75"/>
      <c r="BL139" s="75"/>
      <c r="BM139" s="75"/>
      <c r="BN139" s="75"/>
    </row>
    <row r="140" spans="1:66" x14ac:dyDescent="0.2">
      <c r="A140" s="75"/>
      <c r="B140" s="75"/>
      <c r="C140" s="75"/>
      <c r="D140" s="75"/>
      <c r="E140" s="75"/>
      <c r="F140" s="75"/>
      <c r="G140" s="75"/>
      <c r="H140" s="75"/>
      <c r="I140" s="75"/>
      <c r="J140" s="75"/>
      <c r="K140" s="75"/>
      <c r="L140" s="75"/>
      <c r="M140" s="75"/>
      <c r="N140" s="75"/>
      <c r="O140" s="75"/>
      <c r="P140" s="75"/>
      <c r="Q140" s="75"/>
      <c r="R140" s="75"/>
      <c r="S140" s="75"/>
      <c r="T140" s="75"/>
      <c r="U140" s="75"/>
      <c r="V140" s="75"/>
      <c r="W140" s="75"/>
      <c r="X140" s="75"/>
      <c r="Y140" s="75"/>
      <c r="Z140" s="75"/>
      <c r="AA140" s="75"/>
      <c r="AB140" s="75"/>
      <c r="AC140" s="75"/>
      <c r="AD140" s="75"/>
      <c r="AE140" s="75"/>
      <c r="AF140" s="75"/>
      <c r="AG140" s="75"/>
      <c r="AH140" s="75"/>
      <c r="AI140" s="75"/>
      <c r="AJ140" s="75"/>
      <c r="AK140" s="75"/>
      <c r="AL140" s="75"/>
      <c r="AM140" s="75"/>
      <c r="AN140" s="75"/>
      <c r="AO140" s="75"/>
      <c r="AP140" s="75"/>
      <c r="AQ140" s="75"/>
      <c r="AR140" s="75"/>
      <c r="AS140" s="75"/>
      <c r="AT140" s="75"/>
      <c r="AU140" s="75"/>
      <c r="AV140" s="75"/>
      <c r="AW140" s="75"/>
      <c r="AX140" s="75"/>
      <c r="AY140" s="75"/>
      <c r="AZ140" s="75"/>
      <c r="BA140" s="75"/>
      <c r="BB140" s="75"/>
      <c r="BC140" s="75"/>
      <c r="BD140" s="75"/>
      <c r="BE140" s="75"/>
      <c r="BF140" s="75"/>
      <c r="BG140" s="75"/>
      <c r="BH140" s="75"/>
      <c r="BI140" s="75"/>
      <c r="BJ140" s="75"/>
      <c r="BK140" s="75"/>
      <c r="BL140" s="75"/>
      <c r="BM140" s="75"/>
      <c r="BN140" s="75"/>
    </row>
    <row r="141" spans="1:66" x14ac:dyDescent="0.2">
      <c r="A141" s="75"/>
      <c r="B141" s="75"/>
      <c r="C141" s="75"/>
      <c r="D141" s="75"/>
      <c r="E141" s="75"/>
      <c r="F141" s="75"/>
      <c r="G141" s="75"/>
      <c r="H141" s="75"/>
      <c r="I141" s="75"/>
      <c r="J141" s="75"/>
      <c r="K141" s="75"/>
      <c r="L141" s="75"/>
      <c r="M141" s="75"/>
      <c r="N141" s="75"/>
      <c r="O141" s="75"/>
      <c r="P141" s="75"/>
      <c r="Q141" s="75"/>
      <c r="R141" s="75"/>
      <c r="S141" s="75"/>
      <c r="T141" s="75"/>
      <c r="U141" s="75"/>
      <c r="V141" s="75"/>
      <c r="W141" s="75"/>
      <c r="X141" s="75"/>
      <c r="Y141" s="75"/>
      <c r="Z141" s="75"/>
      <c r="AA141" s="75"/>
      <c r="AB141" s="75"/>
      <c r="AC141" s="75"/>
      <c r="AD141" s="75"/>
      <c r="AE141" s="75"/>
      <c r="AF141" s="75"/>
      <c r="AG141" s="75"/>
      <c r="AH141" s="75"/>
      <c r="AI141" s="75"/>
      <c r="AJ141" s="75"/>
      <c r="AK141" s="75"/>
      <c r="AL141" s="75"/>
      <c r="AM141" s="75"/>
      <c r="AN141" s="75"/>
      <c r="AO141" s="75"/>
      <c r="AP141" s="75"/>
      <c r="AQ141" s="75"/>
      <c r="AR141" s="75"/>
      <c r="AS141" s="75"/>
      <c r="AT141" s="75"/>
      <c r="AU141" s="75"/>
      <c r="AV141" s="75"/>
      <c r="AW141" s="75"/>
      <c r="AX141" s="75"/>
      <c r="AY141" s="75"/>
      <c r="AZ141" s="75"/>
      <c r="BA141" s="75"/>
      <c r="BB141" s="75"/>
      <c r="BC141" s="75"/>
      <c r="BD141" s="75"/>
      <c r="BE141" s="75"/>
      <c r="BF141" s="75"/>
      <c r="BG141" s="75"/>
      <c r="BH141" s="75"/>
      <c r="BI141" s="75"/>
      <c r="BJ141" s="75"/>
      <c r="BK141" s="75"/>
      <c r="BL141" s="75"/>
      <c r="BM141" s="75"/>
      <c r="BN141" s="75"/>
    </row>
    <row r="142" spans="1:66" x14ac:dyDescent="0.2">
      <c r="A142" s="75"/>
      <c r="B142" s="75"/>
      <c r="C142" s="75"/>
      <c r="D142" s="75"/>
      <c r="E142" s="75"/>
      <c r="F142" s="75"/>
      <c r="G142" s="75"/>
      <c r="H142" s="75"/>
      <c r="I142" s="75"/>
      <c r="J142" s="75"/>
      <c r="K142" s="75"/>
      <c r="L142" s="75"/>
      <c r="M142" s="75"/>
      <c r="N142" s="75"/>
      <c r="O142" s="75"/>
      <c r="P142" s="75"/>
      <c r="Q142" s="75"/>
      <c r="R142" s="75"/>
      <c r="S142" s="75"/>
      <c r="T142" s="75"/>
      <c r="U142" s="75"/>
      <c r="V142" s="75"/>
      <c r="W142" s="75"/>
      <c r="X142" s="75"/>
      <c r="Y142" s="75"/>
      <c r="Z142" s="75"/>
      <c r="AA142" s="75"/>
      <c r="AB142" s="75"/>
      <c r="AC142" s="75"/>
      <c r="AD142" s="75"/>
      <c r="AE142" s="75"/>
      <c r="AF142" s="75"/>
      <c r="AG142" s="75"/>
      <c r="AH142" s="75"/>
      <c r="AI142" s="75"/>
      <c r="AJ142" s="75"/>
      <c r="AK142" s="75"/>
      <c r="AL142" s="75"/>
      <c r="AM142" s="75"/>
      <c r="AN142" s="75"/>
      <c r="AO142" s="75"/>
      <c r="AP142" s="75"/>
      <c r="AQ142" s="75"/>
      <c r="AR142" s="75"/>
      <c r="AS142" s="75"/>
      <c r="AT142" s="75"/>
      <c r="AU142" s="75"/>
      <c r="AV142" s="75"/>
      <c r="AW142" s="75"/>
      <c r="AX142" s="75"/>
      <c r="AY142" s="75"/>
      <c r="AZ142" s="75"/>
      <c r="BA142" s="75"/>
      <c r="BB142" s="75"/>
      <c r="BC142" s="75"/>
      <c r="BD142" s="75"/>
      <c r="BE142" s="75"/>
      <c r="BF142" s="75"/>
      <c r="BG142" s="75"/>
      <c r="BH142" s="75"/>
      <c r="BI142" s="75"/>
      <c r="BJ142" s="75"/>
      <c r="BK142" s="75"/>
      <c r="BL142" s="75"/>
      <c r="BM142" s="75"/>
      <c r="BN142" s="75"/>
    </row>
    <row r="143" spans="1:66" x14ac:dyDescent="0.2">
      <c r="A143" s="75"/>
      <c r="B143" s="75"/>
      <c r="C143" s="75"/>
      <c r="D143" s="75"/>
      <c r="E143" s="75"/>
      <c r="F143" s="75"/>
      <c r="G143" s="75"/>
      <c r="H143" s="75"/>
      <c r="I143" s="75"/>
      <c r="J143" s="75"/>
      <c r="K143" s="75"/>
      <c r="L143" s="75"/>
      <c r="M143" s="75"/>
      <c r="N143" s="75"/>
      <c r="O143" s="75"/>
      <c r="P143" s="75"/>
      <c r="Q143" s="75"/>
      <c r="R143" s="75"/>
      <c r="S143" s="75"/>
      <c r="T143" s="75"/>
      <c r="U143" s="75"/>
      <c r="V143" s="75"/>
      <c r="W143" s="75"/>
      <c r="X143" s="75"/>
      <c r="Y143" s="75"/>
      <c r="Z143" s="75"/>
      <c r="AA143" s="75"/>
      <c r="AB143" s="75"/>
      <c r="AC143" s="75"/>
      <c r="AD143" s="75"/>
      <c r="AE143" s="75"/>
      <c r="AF143" s="75"/>
      <c r="AG143" s="75"/>
      <c r="AH143" s="75"/>
      <c r="AI143" s="75"/>
      <c r="AJ143" s="75"/>
      <c r="AK143" s="75"/>
      <c r="AL143" s="75"/>
      <c r="AM143" s="75"/>
      <c r="AN143" s="75"/>
      <c r="AO143" s="75"/>
      <c r="AP143" s="75"/>
      <c r="AQ143" s="75"/>
      <c r="AR143" s="75"/>
      <c r="AS143" s="75"/>
      <c r="AT143" s="75"/>
      <c r="AU143" s="75"/>
      <c r="AV143" s="75"/>
      <c r="AW143" s="75"/>
      <c r="AX143" s="75"/>
      <c r="AY143" s="75"/>
      <c r="AZ143" s="75"/>
      <c r="BA143" s="75"/>
      <c r="BB143" s="75"/>
      <c r="BC143" s="75"/>
      <c r="BD143" s="75"/>
      <c r="BE143" s="75"/>
      <c r="BF143" s="75"/>
      <c r="BG143" s="75"/>
      <c r="BH143" s="75"/>
      <c r="BI143" s="75"/>
      <c r="BJ143" s="75"/>
      <c r="BK143" s="75"/>
      <c r="BL143" s="75"/>
      <c r="BM143" s="75"/>
      <c r="BN143" s="75"/>
    </row>
    <row r="144" spans="1:66" x14ac:dyDescent="0.2">
      <c r="A144" s="75"/>
      <c r="B144" s="75"/>
      <c r="C144" s="75"/>
      <c r="D144" s="75"/>
      <c r="E144" s="75"/>
      <c r="F144" s="75"/>
      <c r="G144" s="75"/>
      <c r="H144" s="75"/>
      <c r="I144" s="75"/>
      <c r="J144" s="75"/>
      <c r="K144" s="75"/>
      <c r="L144" s="75"/>
      <c r="M144" s="75"/>
      <c r="N144" s="75"/>
      <c r="O144" s="75"/>
      <c r="P144" s="75"/>
      <c r="Q144" s="75"/>
      <c r="R144" s="75"/>
      <c r="S144" s="75"/>
      <c r="T144" s="75"/>
      <c r="U144" s="75"/>
      <c r="V144" s="75"/>
      <c r="W144" s="75"/>
      <c r="X144" s="75"/>
      <c r="Y144" s="75"/>
      <c r="Z144" s="75"/>
      <c r="AA144" s="75"/>
      <c r="AB144" s="75"/>
      <c r="AC144" s="75"/>
      <c r="AD144" s="75"/>
      <c r="AE144" s="75"/>
      <c r="AF144" s="75"/>
      <c r="AG144" s="75"/>
      <c r="AH144" s="75"/>
      <c r="AI144" s="75"/>
      <c r="AJ144" s="75"/>
      <c r="AK144" s="75"/>
      <c r="AL144" s="75"/>
      <c r="AM144" s="75"/>
      <c r="AN144" s="75"/>
      <c r="AO144" s="75"/>
      <c r="AP144" s="75"/>
      <c r="AQ144" s="75"/>
      <c r="AR144" s="75"/>
      <c r="AS144" s="75"/>
      <c r="AT144" s="75"/>
      <c r="AU144" s="75"/>
      <c r="AV144" s="75"/>
      <c r="AW144" s="75"/>
      <c r="AX144" s="75"/>
      <c r="AY144" s="75"/>
      <c r="AZ144" s="75"/>
      <c r="BA144" s="75"/>
      <c r="BB144" s="75"/>
      <c r="BC144" s="75"/>
      <c r="BD144" s="75"/>
      <c r="BE144" s="75"/>
      <c r="BF144" s="75"/>
      <c r="BG144" s="75"/>
      <c r="BH144" s="75"/>
      <c r="BI144" s="75"/>
      <c r="BJ144" s="75"/>
      <c r="BK144" s="75"/>
      <c r="BL144" s="75"/>
      <c r="BM144" s="75"/>
      <c r="BN144" s="75"/>
    </row>
    <row r="145" spans="1:66" x14ac:dyDescent="0.2">
      <c r="A145" s="75"/>
      <c r="B145" s="75"/>
      <c r="C145" s="75"/>
      <c r="D145" s="75"/>
      <c r="E145" s="75"/>
      <c r="F145" s="75"/>
      <c r="G145" s="75"/>
      <c r="H145" s="75"/>
      <c r="I145" s="75"/>
      <c r="J145" s="75"/>
      <c r="K145" s="75"/>
      <c r="L145" s="75"/>
      <c r="M145" s="75"/>
      <c r="N145" s="75"/>
      <c r="O145" s="75"/>
      <c r="P145" s="75"/>
      <c r="Q145" s="75"/>
      <c r="R145" s="75"/>
      <c r="S145" s="75"/>
      <c r="T145" s="75"/>
      <c r="U145" s="75"/>
      <c r="V145" s="75"/>
      <c r="W145" s="75"/>
      <c r="X145" s="75"/>
      <c r="Y145" s="75"/>
      <c r="Z145" s="75"/>
      <c r="AA145" s="75"/>
      <c r="AB145" s="75"/>
      <c r="AC145" s="75"/>
      <c r="AD145" s="75"/>
      <c r="AE145" s="75"/>
      <c r="AF145" s="75"/>
      <c r="AG145" s="75"/>
      <c r="AH145" s="75"/>
      <c r="AI145" s="75"/>
      <c r="AJ145" s="75"/>
      <c r="AK145" s="75"/>
      <c r="AL145" s="75"/>
      <c r="AM145" s="75"/>
      <c r="AN145" s="75"/>
      <c r="AO145" s="75"/>
      <c r="AP145" s="75"/>
      <c r="AQ145" s="75"/>
      <c r="AR145" s="75"/>
      <c r="AS145" s="75"/>
      <c r="AT145" s="75"/>
      <c r="AU145" s="75"/>
      <c r="AV145" s="75"/>
      <c r="AW145" s="75"/>
      <c r="AX145" s="75"/>
      <c r="AY145" s="75"/>
      <c r="AZ145" s="75"/>
      <c r="BA145" s="75"/>
      <c r="BB145" s="75"/>
      <c r="BC145" s="75"/>
      <c r="BD145" s="75"/>
      <c r="BE145" s="75"/>
      <c r="BF145" s="75"/>
      <c r="BG145" s="75"/>
      <c r="BH145" s="75"/>
      <c r="BI145" s="75"/>
      <c r="BJ145" s="75"/>
      <c r="BK145" s="75"/>
      <c r="BL145" s="75"/>
      <c r="BM145" s="75"/>
      <c r="BN145" s="75"/>
    </row>
    <row r="146" spans="1:66" x14ac:dyDescent="0.2">
      <c r="A146" s="75"/>
      <c r="B146" s="75"/>
      <c r="C146" s="75"/>
      <c r="D146" s="75"/>
      <c r="E146" s="75"/>
      <c r="F146" s="75"/>
      <c r="G146" s="75"/>
      <c r="H146" s="75"/>
      <c r="I146" s="75"/>
      <c r="J146" s="75"/>
      <c r="K146" s="75"/>
      <c r="L146" s="75"/>
      <c r="M146" s="75"/>
      <c r="N146" s="75"/>
      <c r="O146" s="75"/>
      <c r="P146" s="75"/>
      <c r="Q146" s="75"/>
      <c r="R146" s="75"/>
      <c r="S146" s="75"/>
      <c r="T146" s="75"/>
      <c r="U146" s="75"/>
      <c r="V146" s="75"/>
      <c r="W146" s="75"/>
      <c r="X146" s="75"/>
      <c r="Y146" s="75"/>
      <c r="Z146" s="75"/>
      <c r="AA146" s="75"/>
      <c r="AB146" s="75"/>
      <c r="AC146" s="75"/>
      <c r="AD146" s="75"/>
      <c r="AE146" s="75"/>
      <c r="AF146" s="75"/>
      <c r="AG146" s="75"/>
      <c r="AH146" s="75"/>
      <c r="AI146" s="75"/>
      <c r="AJ146" s="75"/>
      <c r="AK146" s="75"/>
      <c r="AL146" s="75"/>
      <c r="AM146" s="75"/>
      <c r="AN146" s="75"/>
      <c r="AO146" s="75"/>
      <c r="AP146" s="75"/>
      <c r="AQ146" s="75"/>
      <c r="AR146" s="75"/>
      <c r="AS146" s="75"/>
      <c r="AT146" s="75"/>
      <c r="AU146" s="75"/>
      <c r="AV146" s="75"/>
      <c r="AW146" s="75"/>
      <c r="AX146" s="75"/>
      <c r="AY146" s="75"/>
      <c r="AZ146" s="75"/>
      <c r="BA146" s="75"/>
      <c r="BB146" s="75"/>
      <c r="BC146" s="75"/>
      <c r="BD146" s="75"/>
      <c r="BE146" s="75"/>
      <c r="BF146" s="75"/>
      <c r="BG146" s="75"/>
      <c r="BH146" s="75"/>
      <c r="BI146" s="75"/>
      <c r="BJ146" s="75"/>
      <c r="BK146" s="75"/>
      <c r="BL146" s="75"/>
      <c r="BM146" s="75"/>
      <c r="BN146" s="75"/>
    </row>
    <row r="147" spans="1:66" x14ac:dyDescent="0.2">
      <c r="A147" s="75"/>
      <c r="B147" s="75"/>
      <c r="C147" s="75"/>
      <c r="D147" s="75"/>
      <c r="E147" s="75"/>
      <c r="F147" s="75"/>
      <c r="G147" s="75"/>
      <c r="H147" s="75"/>
      <c r="I147" s="75"/>
      <c r="J147" s="75"/>
      <c r="K147" s="75"/>
      <c r="L147" s="75"/>
      <c r="M147" s="75"/>
      <c r="N147" s="75"/>
      <c r="O147" s="75"/>
      <c r="P147" s="75"/>
      <c r="Q147" s="75"/>
      <c r="R147" s="75"/>
      <c r="S147" s="75"/>
      <c r="T147" s="75"/>
      <c r="U147" s="75"/>
      <c r="V147" s="75"/>
      <c r="W147" s="75"/>
      <c r="X147" s="75"/>
      <c r="Y147" s="75"/>
      <c r="Z147" s="75"/>
      <c r="AA147" s="75"/>
      <c r="AB147" s="75"/>
      <c r="AC147" s="75"/>
      <c r="AD147" s="75"/>
      <c r="AE147" s="75"/>
      <c r="AF147" s="75"/>
      <c r="AG147" s="75"/>
      <c r="AH147" s="75"/>
      <c r="AI147" s="75"/>
      <c r="AJ147" s="75"/>
      <c r="AK147" s="75"/>
      <c r="AL147" s="75"/>
      <c r="AM147" s="75"/>
      <c r="AN147" s="75"/>
      <c r="AO147" s="75"/>
      <c r="AP147" s="75"/>
      <c r="AQ147" s="75"/>
      <c r="AR147" s="75"/>
      <c r="AS147" s="75"/>
      <c r="AT147" s="75"/>
      <c r="AU147" s="75"/>
      <c r="AV147" s="75"/>
      <c r="AW147" s="75"/>
      <c r="AX147" s="75"/>
      <c r="AY147" s="75"/>
      <c r="AZ147" s="75"/>
      <c r="BA147" s="75"/>
      <c r="BB147" s="75"/>
      <c r="BC147" s="75"/>
      <c r="BD147" s="75"/>
      <c r="BE147" s="75"/>
      <c r="BF147" s="75"/>
      <c r="BG147" s="75"/>
      <c r="BH147" s="75"/>
      <c r="BI147" s="75"/>
      <c r="BJ147" s="75"/>
      <c r="BK147" s="75"/>
      <c r="BL147" s="75"/>
      <c r="BM147" s="75"/>
      <c r="BN147" s="75"/>
    </row>
    <row r="148" spans="1:66" x14ac:dyDescent="0.2">
      <c r="A148" s="75"/>
      <c r="B148" s="75"/>
      <c r="C148" s="75"/>
      <c r="D148" s="75"/>
      <c r="E148" s="75"/>
      <c r="F148" s="75"/>
      <c r="G148" s="75"/>
      <c r="H148" s="75"/>
      <c r="I148" s="75"/>
      <c r="J148" s="75"/>
      <c r="K148" s="75"/>
      <c r="L148" s="75"/>
      <c r="M148" s="75"/>
      <c r="N148" s="75"/>
      <c r="O148" s="75"/>
      <c r="P148" s="75"/>
      <c r="Q148" s="75"/>
      <c r="R148" s="75"/>
      <c r="S148" s="75"/>
      <c r="T148" s="75"/>
      <c r="U148" s="75"/>
      <c r="V148" s="75"/>
      <c r="W148" s="75"/>
      <c r="X148" s="75"/>
      <c r="Y148" s="75"/>
      <c r="Z148" s="75"/>
      <c r="AA148" s="75"/>
      <c r="AB148" s="75"/>
      <c r="AC148" s="75"/>
      <c r="AD148" s="75"/>
      <c r="AE148" s="75"/>
      <c r="AF148" s="75"/>
      <c r="AG148" s="75"/>
      <c r="AH148" s="75"/>
      <c r="AI148" s="75"/>
      <c r="AJ148" s="75"/>
      <c r="AK148" s="75"/>
      <c r="AL148" s="75"/>
      <c r="AM148" s="75"/>
      <c r="AN148" s="75"/>
      <c r="AO148" s="75"/>
      <c r="AP148" s="75"/>
      <c r="AQ148" s="75"/>
      <c r="AR148" s="75"/>
      <c r="AS148" s="75"/>
      <c r="AT148" s="75"/>
      <c r="AU148" s="75"/>
      <c r="AV148" s="75"/>
      <c r="AW148" s="75"/>
      <c r="AX148" s="75"/>
      <c r="AY148" s="75"/>
      <c r="AZ148" s="75"/>
      <c r="BA148" s="75"/>
      <c r="BB148" s="75"/>
      <c r="BC148" s="75"/>
      <c r="BD148" s="75"/>
      <c r="BE148" s="75"/>
      <c r="BF148" s="75"/>
      <c r="BG148" s="75"/>
      <c r="BH148" s="75"/>
      <c r="BI148" s="75"/>
      <c r="BJ148" s="75"/>
      <c r="BK148" s="75"/>
      <c r="BL148" s="75"/>
      <c r="BM148" s="75"/>
      <c r="BN148" s="75"/>
    </row>
    <row r="149" spans="1:66" x14ac:dyDescent="0.2">
      <c r="A149" s="75"/>
      <c r="B149" s="75"/>
      <c r="C149" s="75"/>
      <c r="D149" s="75"/>
      <c r="E149" s="75"/>
      <c r="F149" s="75"/>
      <c r="G149" s="75"/>
      <c r="H149" s="75"/>
      <c r="I149" s="75"/>
      <c r="J149" s="75"/>
      <c r="K149" s="75"/>
      <c r="L149" s="75"/>
      <c r="M149" s="75"/>
      <c r="N149" s="75"/>
      <c r="O149" s="75"/>
      <c r="P149" s="75"/>
      <c r="Q149" s="75"/>
      <c r="R149" s="75"/>
      <c r="S149" s="75"/>
      <c r="T149" s="75"/>
      <c r="U149" s="75"/>
      <c r="V149" s="75"/>
      <c r="W149" s="75"/>
      <c r="X149" s="75"/>
      <c r="Y149" s="75"/>
      <c r="Z149" s="75"/>
      <c r="AA149" s="75"/>
      <c r="AB149" s="75"/>
      <c r="AC149" s="75"/>
      <c r="AD149" s="75"/>
      <c r="AE149" s="75"/>
      <c r="AF149" s="75"/>
      <c r="AG149" s="75"/>
      <c r="AH149" s="75"/>
      <c r="AI149" s="75"/>
      <c r="AJ149" s="75"/>
      <c r="AK149" s="75"/>
      <c r="AL149" s="75"/>
      <c r="AM149" s="75"/>
      <c r="AN149" s="75"/>
      <c r="AO149" s="75"/>
      <c r="AP149" s="75"/>
      <c r="AQ149" s="75"/>
      <c r="AR149" s="75"/>
      <c r="AS149" s="75"/>
      <c r="AT149" s="75"/>
      <c r="AU149" s="75"/>
      <c r="AV149" s="75"/>
      <c r="AW149" s="75"/>
      <c r="AX149" s="75"/>
      <c r="AY149" s="75"/>
      <c r="AZ149" s="75"/>
      <c r="BA149" s="75"/>
      <c r="BB149" s="75"/>
      <c r="BC149" s="75"/>
      <c r="BD149" s="75"/>
      <c r="BE149" s="75"/>
      <c r="BF149" s="75"/>
      <c r="BG149" s="75"/>
      <c r="BH149" s="75"/>
      <c r="BI149" s="75"/>
      <c r="BJ149" s="75"/>
      <c r="BK149" s="75"/>
      <c r="BL149" s="75"/>
      <c r="BM149" s="75"/>
      <c r="BN149" s="75"/>
    </row>
    <row r="150" spans="1:66" x14ac:dyDescent="0.2">
      <c r="A150" s="75"/>
      <c r="B150" s="75"/>
      <c r="C150" s="75"/>
      <c r="D150" s="75"/>
      <c r="E150" s="75"/>
      <c r="F150" s="75"/>
      <c r="G150" s="75"/>
      <c r="H150" s="75"/>
      <c r="I150" s="75"/>
      <c r="J150" s="75"/>
      <c r="K150" s="75"/>
      <c r="L150" s="75"/>
      <c r="M150" s="75"/>
      <c r="N150" s="75"/>
      <c r="O150" s="75"/>
      <c r="P150" s="75"/>
      <c r="Q150" s="75"/>
      <c r="R150" s="75"/>
      <c r="S150" s="75"/>
      <c r="T150" s="75"/>
      <c r="U150" s="75"/>
      <c r="V150" s="75"/>
      <c r="W150" s="75"/>
      <c r="X150" s="75"/>
      <c r="Y150" s="75"/>
      <c r="Z150" s="75"/>
      <c r="AA150" s="75"/>
      <c r="AB150" s="75"/>
      <c r="AC150" s="75"/>
      <c r="AD150" s="75"/>
      <c r="AE150" s="75"/>
      <c r="AF150" s="75"/>
      <c r="AG150" s="75"/>
      <c r="AH150" s="75"/>
      <c r="AI150" s="75"/>
      <c r="AJ150" s="75"/>
      <c r="AK150" s="75"/>
      <c r="AL150" s="75"/>
      <c r="AM150" s="75"/>
      <c r="AN150" s="75"/>
      <c r="AO150" s="75"/>
      <c r="AP150" s="75"/>
      <c r="AQ150" s="75"/>
      <c r="AR150" s="75"/>
      <c r="AS150" s="75"/>
      <c r="AT150" s="75"/>
      <c r="AU150" s="75"/>
      <c r="AV150" s="75"/>
      <c r="AW150" s="75"/>
      <c r="AX150" s="75"/>
      <c r="AY150" s="75"/>
      <c r="AZ150" s="75"/>
      <c r="BA150" s="75"/>
      <c r="BB150" s="75"/>
      <c r="BC150" s="75"/>
      <c r="BD150" s="75"/>
      <c r="BE150" s="75"/>
      <c r="BF150" s="75"/>
      <c r="BG150" s="75"/>
      <c r="BH150" s="75"/>
      <c r="BI150" s="75"/>
      <c r="BJ150" s="75"/>
      <c r="BK150" s="75"/>
      <c r="BL150" s="75"/>
      <c r="BM150" s="75"/>
      <c r="BN150" s="75"/>
    </row>
    <row r="151" spans="1:66" x14ac:dyDescent="0.2">
      <c r="A151" s="75"/>
      <c r="B151" s="75"/>
      <c r="C151" s="75"/>
      <c r="D151" s="75"/>
      <c r="E151" s="75"/>
      <c r="F151" s="75"/>
      <c r="G151" s="75"/>
      <c r="H151" s="75"/>
      <c r="I151" s="75"/>
      <c r="J151" s="75"/>
      <c r="K151" s="75"/>
      <c r="L151" s="75"/>
      <c r="M151" s="75"/>
      <c r="N151" s="75"/>
      <c r="O151" s="75"/>
      <c r="P151" s="75"/>
      <c r="Q151" s="75"/>
      <c r="R151" s="75"/>
      <c r="S151" s="75"/>
      <c r="T151" s="75"/>
      <c r="U151" s="75"/>
      <c r="V151" s="75"/>
      <c r="W151" s="75"/>
      <c r="X151" s="75"/>
      <c r="Y151" s="75"/>
      <c r="Z151" s="75"/>
      <c r="AA151" s="75"/>
      <c r="AB151" s="75"/>
      <c r="AC151" s="75"/>
      <c r="AD151" s="75"/>
      <c r="AE151" s="75"/>
      <c r="AF151" s="75"/>
      <c r="AG151" s="75"/>
      <c r="AH151" s="75"/>
      <c r="AI151" s="75"/>
      <c r="AJ151" s="75"/>
      <c r="AK151" s="75"/>
      <c r="AL151" s="75"/>
      <c r="AM151" s="75"/>
      <c r="AN151" s="75"/>
      <c r="AO151" s="75"/>
      <c r="AP151" s="75"/>
      <c r="AQ151" s="75"/>
      <c r="AR151" s="75"/>
      <c r="AS151" s="75"/>
      <c r="AT151" s="75"/>
      <c r="AU151" s="75"/>
      <c r="AV151" s="75"/>
      <c r="AW151" s="75"/>
      <c r="AX151" s="75"/>
      <c r="AY151" s="75"/>
      <c r="AZ151" s="75"/>
      <c r="BA151" s="75"/>
      <c r="BB151" s="75"/>
      <c r="BC151" s="75"/>
      <c r="BD151" s="75"/>
      <c r="BE151" s="75"/>
      <c r="BF151" s="75"/>
      <c r="BG151" s="75"/>
      <c r="BH151" s="75"/>
      <c r="BI151" s="75"/>
      <c r="BJ151" s="75"/>
      <c r="BK151" s="75"/>
      <c r="BL151" s="75"/>
      <c r="BM151" s="75"/>
      <c r="BN151" s="75"/>
    </row>
    <row r="152" spans="1:66" x14ac:dyDescent="0.2">
      <c r="A152" s="75"/>
      <c r="B152" s="75"/>
      <c r="C152" s="75"/>
      <c r="D152" s="75"/>
      <c r="E152" s="75"/>
      <c r="F152" s="75"/>
      <c r="G152" s="75"/>
      <c r="H152" s="75"/>
      <c r="I152" s="75"/>
      <c r="J152" s="75"/>
      <c r="K152" s="75"/>
      <c r="L152" s="75"/>
      <c r="M152" s="75"/>
      <c r="N152" s="75"/>
      <c r="O152" s="75"/>
      <c r="P152" s="75"/>
      <c r="Q152" s="75"/>
      <c r="R152" s="75"/>
      <c r="S152" s="75"/>
      <c r="T152" s="75"/>
      <c r="U152" s="75"/>
      <c r="V152" s="75"/>
      <c r="W152" s="75"/>
      <c r="X152" s="75"/>
      <c r="Y152" s="75"/>
      <c r="Z152" s="75"/>
      <c r="AA152" s="75"/>
      <c r="AB152" s="75"/>
      <c r="AC152" s="75"/>
      <c r="AD152" s="75"/>
      <c r="AE152" s="75"/>
      <c r="AF152" s="75"/>
      <c r="AG152" s="75"/>
      <c r="AH152" s="75"/>
      <c r="AI152" s="75"/>
      <c r="AJ152" s="75"/>
      <c r="AK152" s="75"/>
      <c r="AL152" s="75"/>
      <c r="AM152" s="75"/>
      <c r="AN152" s="75"/>
      <c r="AO152" s="75"/>
      <c r="AP152" s="75"/>
      <c r="AQ152" s="75"/>
      <c r="AR152" s="75"/>
      <c r="AS152" s="75"/>
      <c r="AT152" s="75"/>
      <c r="AU152" s="75"/>
      <c r="AV152" s="75"/>
      <c r="AW152" s="75"/>
      <c r="AX152" s="75"/>
      <c r="AY152" s="75"/>
      <c r="AZ152" s="75"/>
      <c r="BA152" s="75"/>
      <c r="BB152" s="75"/>
      <c r="BC152" s="75"/>
      <c r="BD152" s="75"/>
      <c r="BE152" s="75"/>
      <c r="BF152" s="75"/>
      <c r="BG152" s="75"/>
      <c r="BH152" s="75"/>
      <c r="BI152" s="75"/>
      <c r="BJ152" s="75"/>
      <c r="BK152" s="75"/>
      <c r="BL152" s="75"/>
      <c r="BM152" s="75"/>
      <c r="BN152" s="75"/>
    </row>
    <row r="153" spans="1:66" x14ac:dyDescent="0.2">
      <c r="A153" s="75"/>
      <c r="B153" s="75"/>
      <c r="C153" s="75"/>
      <c r="D153" s="75"/>
      <c r="E153" s="75"/>
      <c r="F153" s="75"/>
      <c r="G153" s="75"/>
      <c r="H153" s="75"/>
      <c r="I153" s="75"/>
      <c r="J153" s="75"/>
      <c r="K153" s="75"/>
      <c r="L153" s="75"/>
      <c r="M153" s="75"/>
      <c r="N153" s="75"/>
      <c r="O153" s="75"/>
      <c r="P153" s="75"/>
      <c r="Q153" s="75"/>
      <c r="R153" s="75"/>
      <c r="S153" s="75"/>
      <c r="T153" s="75"/>
      <c r="U153" s="75"/>
      <c r="V153" s="75"/>
      <c r="W153" s="75"/>
      <c r="X153" s="75"/>
      <c r="Y153" s="75"/>
      <c r="Z153" s="75"/>
      <c r="AA153" s="75"/>
      <c r="AB153" s="75"/>
      <c r="AC153" s="75"/>
      <c r="AD153" s="75"/>
      <c r="AE153" s="75"/>
      <c r="AF153" s="75"/>
      <c r="AG153" s="75"/>
      <c r="AH153" s="75"/>
      <c r="AI153" s="75"/>
      <c r="AJ153" s="75"/>
      <c r="AK153" s="75"/>
      <c r="AL153" s="75"/>
      <c r="AM153" s="75"/>
      <c r="AN153" s="75"/>
      <c r="AO153" s="75"/>
      <c r="AP153" s="75"/>
      <c r="AQ153" s="75"/>
      <c r="AR153" s="75"/>
      <c r="AS153" s="75"/>
      <c r="AT153" s="75"/>
      <c r="AU153" s="75"/>
      <c r="AV153" s="75"/>
      <c r="AW153" s="75"/>
      <c r="AX153" s="75"/>
      <c r="AY153" s="75"/>
      <c r="AZ153" s="75"/>
      <c r="BA153" s="75"/>
      <c r="BB153" s="75"/>
      <c r="BC153" s="75"/>
      <c r="BD153" s="75"/>
      <c r="BE153" s="75"/>
      <c r="BF153" s="75"/>
      <c r="BG153" s="75"/>
      <c r="BH153" s="75"/>
      <c r="BI153" s="75"/>
      <c r="BJ153" s="75"/>
      <c r="BK153" s="75"/>
      <c r="BL153" s="75"/>
      <c r="BM153" s="75"/>
      <c r="BN153" s="75"/>
    </row>
    <row r="154" spans="1:66" x14ac:dyDescent="0.2">
      <c r="A154" s="75"/>
      <c r="B154" s="75"/>
      <c r="C154" s="75"/>
      <c r="D154" s="75"/>
      <c r="E154" s="75"/>
      <c r="F154" s="75"/>
      <c r="G154" s="75"/>
      <c r="H154" s="75"/>
      <c r="I154" s="75"/>
      <c r="J154" s="75"/>
      <c r="K154" s="75"/>
      <c r="L154" s="75"/>
      <c r="M154" s="75"/>
      <c r="N154" s="75"/>
      <c r="O154" s="75"/>
      <c r="P154" s="75"/>
      <c r="Q154" s="75"/>
      <c r="R154" s="75"/>
      <c r="S154" s="75"/>
      <c r="T154" s="75"/>
      <c r="U154" s="75"/>
      <c r="V154" s="75"/>
      <c r="W154" s="75"/>
      <c r="X154" s="75"/>
      <c r="Y154" s="75"/>
      <c r="Z154" s="75"/>
      <c r="AA154" s="75"/>
      <c r="AB154" s="75"/>
      <c r="AC154" s="75"/>
      <c r="AD154" s="75"/>
      <c r="AE154" s="75"/>
      <c r="AF154" s="75"/>
      <c r="AG154" s="75"/>
      <c r="AH154" s="75"/>
      <c r="AI154" s="75"/>
      <c r="AJ154" s="75"/>
      <c r="AK154" s="75"/>
      <c r="AL154" s="75"/>
      <c r="AM154" s="75"/>
      <c r="AN154" s="75"/>
      <c r="AO154" s="75"/>
      <c r="AP154" s="75"/>
      <c r="AQ154" s="75"/>
      <c r="AR154" s="75"/>
      <c r="AS154" s="75"/>
      <c r="AT154" s="75"/>
      <c r="AU154" s="75"/>
      <c r="AV154" s="75"/>
      <c r="AW154" s="75"/>
      <c r="AX154" s="75"/>
      <c r="AY154" s="75"/>
      <c r="AZ154" s="75"/>
      <c r="BA154" s="75"/>
      <c r="BB154" s="75"/>
      <c r="BC154" s="75"/>
      <c r="BD154" s="75"/>
      <c r="BE154" s="75"/>
      <c r="BF154" s="75"/>
      <c r="BG154" s="75"/>
      <c r="BH154" s="75"/>
      <c r="BI154" s="75"/>
      <c r="BJ154" s="75"/>
      <c r="BK154" s="75"/>
      <c r="BL154" s="75"/>
      <c r="BM154" s="75"/>
      <c r="BN154" s="75"/>
    </row>
    <row r="155" spans="1:66" x14ac:dyDescent="0.2">
      <c r="A155" s="75"/>
      <c r="B155" s="75"/>
      <c r="C155" s="75"/>
      <c r="D155" s="75"/>
      <c r="E155" s="75"/>
      <c r="F155" s="75"/>
      <c r="G155" s="75"/>
      <c r="H155" s="75"/>
      <c r="I155" s="75"/>
      <c r="J155" s="75"/>
      <c r="K155" s="75"/>
      <c r="L155" s="75"/>
      <c r="M155" s="75"/>
      <c r="N155" s="75"/>
      <c r="O155" s="75"/>
      <c r="P155" s="75"/>
      <c r="Q155" s="75"/>
      <c r="R155" s="75"/>
      <c r="S155" s="75"/>
      <c r="T155" s="75"/>
      <c r="U155" s="75"/>
      <c r="V155" s="75"/>
      <c r="W155" s="75"/>
      <c r="X155" s="75"/>
      <c r="Y155" s="75"/>
      <c r="Z155" s="75"/>
      <c r="AA155" s="75"/>
      <c r="AB155" s="75"/>
      <c r="AC155" s="75"/>
      <c r="AD155" s="75"/>
      <c r="AE155" s="75"/>
      <c r="AF155" s="75"/>
      <c r="AG155" s="75"/>
      <c r="AH155" s="75"/>
      <c r="AI155" s="75"/>
      <c r="AJ155" s="75"/>
      <c r="AK155" s="75"/>
      <c r="AL155" s="75"/>
      <c r="AM155" s="75"/>
      <c r="AN155" s="75"/>
      <c r="AO155" s="75"/>
      <c r="AP155" s="75"/>
      <c r="AQ155" s="75"/>
      <c r="AR155" s="75"/>
      <c r="AS155" s="75"/>
      <c r="AT155" s="75"/>
      <c r="AU155" s="75"/>
      <c r="AV155" s="75"/>
      <c r="AW155" s="75"/>
      <c r="AX155" s="75"/>
      <c r="AY155" s="75"/>
      <c r="AZ155" s="75"/>
      <c r="BA155" s="75"/>
      <c r="BB155" s="75"/>
      <c r="BC155" s="75"/>
      <c r="BD155" s="75"/>
      <c r="BE155" s="75"/>
      <c r="BF155" s="75"/>
      <c r="BG155" s="75"/>
      <c r="BH155" s="75"/>
      <c r="BI155" s="75"/>
      <c r="BJ155" s="75"/>
      <c r="BK155" s="75"/>
      <c r="BL155" s="75"/>
      <c r="BM155" s="75"/>
      <c r="BN155" s="75"/>
    </row>
    <row r="156" spans="1:66" x14ac:dyDescent="0.2">
      <c r="A156" s="75"/>
      <c r="B156" s="75"/>
      <c r="C156" s="75"/>
      <c r="D156" s="75"/>
      <c r="E156" s="75"/>
      <c r="F156" s="75"/>
      <c r="G156" s="75"/>
      <c r="H156" s="75"/>
      <c r="I156" s="75"/>
      <c r="J156" s="75"/>
      <c r="K156" s="75"/>
      <c r="L156" s="75"/>
      <c r="M156" s="75"/>
      <c r="N156" s="75"/>
      <c r="O156" s="75"/>
      <c r="P156" s="75"/>
      <c r="Q156" s="75"/>
      <c r="R156" s="75"/>
      <c r="S156" s="75"/>
      <c r="T156" s="75"/>
      <c r="U156" s="75"/>
      <c r="V156" s="75"/>
      <c r="W156" s="75"/>
      <c r="X156" s="75"/>
      <c r="Y156" s="75"/>
      <c r="Z156" s="75"/>
      <c r="AA156" s="75"/>
      <c r="AB156" s="75"/>
      <c r="AC156" s="75"/>
      <c r="AD156" s="75"/>
      <c r="AE156" s="75"/>
      <c r="AF156" s="75"/>
      <c r="AG156" s="75"/>
      <c r="AH156" s="75"/>
      <c r="AI156" s="75"/>
      <c r="AJ156" s="75"/>
      <c r="AK156" s="75"/>
      <c r="AL156" s="75"/>
      <c r="AM156" s="75"/>
      <c r="AN156" s="75"/>
      <c r="AO156" s="75"/>
      <c r="AP156" s="75"/>
      <c r="AQ156" s="75"/>
      <c r="AR156" s="75"/>
      <c r="AS156" s="75"/>
      <c r="AT156" s="75"/>
      <c r="AU156" s="75"/>
      <c r="AV156" s="75"/>
      <c r="AW156" s="75"/>
      <c r="AX156" s="75"/>
      <c r="AY156" s="75"/>
      <c r="AZ156" s="75"/>
      <c r="BA156" s="75"/>
      <c r="BB156" s="75"/>
      <c r="BC156" s="75"/>
      <c r="BD156" s="75"/>
      <c r="BE156" s="75"/>
      <c r="BF156" s="75"/>
      <c r="BG156" s="75"/>
      <c r="BH156" s="75"/>
      <c r="BI156" s="75"/>
      <c r="BJ156" s="75"/>
      <c r="BK156" s="75"/>
      <c r="BL156" s="75"/>
      <c r="BM156" s="75"/>
      <c r="BN156" s="75"/>
    </row>
    <row r="157" spans="1:66" x14ac:dyDescent="0.2">
      <c r="A157" s="75"/>
      <c r="B157" s="75"/>
      <c r="C157" s="75"/>
      <c r="D157" s="75"/>
      <c r="E157" s="75"/>
      <c r="F157" s="75"/>
      <c r="G157" s="75"/>
      <c r="H157" s="75"/>
      <c r="I157" s="75"/>
      <c r="J157" s="75"/>
      <c r="K157" s="75"/>
      <c r="L157" s="75"/>
      <c r="M157" s="75"/>
      <c r="N157" s="75"/>
      <c r="O157" s="75"/>
      <c r="P157" s="75"/>
      <c r="Q157" s="75"/>
      <c r="R157" s="75"/>
      <c r="S157" s="75"/>
      <c r="T157" s="75"/>
      <c r="U157" s="75"/>
      <c r="V157" s="75"/>
      <c r="W157" s="75"/>
      <c r="X157" s="75"/>
      <c r="Y157" s="75"/>
      <c r="Z157" s="75"/>
      <c r="AA157" s="75"/>
      <c r="AB157" s="75"/>
      <c r="AC157" s="75"/>
      <c r="AD157" s="75"/>
      <c r="AE157" s="75"/>
      <c r="AF157" s="75"/>
      <c r="AG157" s="75"/>
      <c r="AH157" s="75"/>
      <c r="AI157" s="75"/>
      <c r="AJ157" s="75"/>
      <c r="AK157" s="75"/>
      <c r="AL157" s="75"/>
      <c r="AM157" s="75"/>
      <c r="AN157" s="75"/>
      <c r="AO157" s="75"/>
      <c r="AP157" s="75"/>
      <c r="AQ157" s="75"/>
      <c r="AR157" s="75"/>
      <c r="AS157" s="75"/>
      <c r="AT157" s="75"/>
      <c r="AU157" s="75"/>
      <c r="AV157" s="75"/>
      <c r="AW157" s="75"/>
      <c r="AX157" s="75"/>
      <c r="AY157" s="75"/>
      <c r="AZ157" s="75"/>
      <c r="BA157" s="75"/>
      <c r="BB157" s="75"/>
      <c r="BC157" s="75"/>
      <c r="BD157" s="75"/>
      <c r="BE157" s="75"/>
      <c r="BF157" s="75"/>
      <c r="BG157" s="75"/>
      <c r="BH157" s="75"/>
      <c r="BI157" s="75"/>
      <c r="BJ157" s="75"/>
      <c r="BK157" s="75"/>
      <c r="BL157" s="75"/>
      <c r="BM157" s="75"/>
      <c r="BN157" s="75"/>
    </row>
    <row r="158" spans="1:66" x14ac:dyDescent="0.2">
      <c r="A158" s="75"/>
      <c r="B158" s="75"/>
      <c r="C158" s="75"/>
      <c r="D158" s="75"/>
      <c r="E158" s="75"/>
      <c r="F158" s="75"/>
      <c r="G158" s="75"/>
      <c r="H158" s="75"/>
      <c r="I158" s="75"/>
      <c r="J158" s="75"/>
      <c r="K158" s="75"/>
      <c r="L158" s="75"/>
      <c r="M158" s="75"/>
      <c r="N158" s="75"/>
      <c r="O158" s="75"/>
      <c r="P158" s="75"/>
      <c r="Q158" s="75"/>
      <c r="R158" s="75"/>
      <c r="S158" s="75"/>
      <c r="T158" s="75"/>
      <c r="U158" s="75"/>
      <c r="V158" s="75"/>
      <c r="W158" s="75"/>
      <c r="X158" s="75"/>
      <c r="Y158" s="75"/>
      <c r="Z158" s="75"/>
      <c r="AA158" s="75"/>
      <c r="AB158" s="75"/>
      <c r="AC158" s="75"/>
      <c r="AD158" s="75"/>
      <c r="AE158" s="75"/>
      <c r="AF158" s="75"/>
      <c r="AG158" s="75"/>
      <c r="AH158" s="75"/>
      <c r="AI158" s="75"/>
      <c r="AJ158" s="75"/>
      <c r="AK158" s="75"/>
      <c r="AL158" s="75"/>
      <c r="AM158" s="75"/>
      <c r="AN158" s="75"/>
      <c r="AO158" s="75"/>
      <c r="AP158" s="75"/>
      <c r="AQ158" s="75"/>
      <c r="AR158" s="75"/>
      <c r="AS158" s="75"/>
      <c r="AT158" s="75"/>
      <c r="AU158" s="75"/>
      <c r="AV158" s="75"/>
      <c r="AW158" s="75"/>
      <c r="AX158" s="75"/>
      <c r="AY158" s="75"/>
      <c r="AZ158" s="75"/>
      <c r="BA158" s="75"/>
      <c r="BB158" s="75"/>
      <c r="BC158" s="75"/>
      <c r="BD158" s="75"/>
      <c r="BE158" s="75"/>
      <c r="BF158" s="75"/>
      <c r="BG158" s="75"/>
      <c r="BH158" s="75"/>
      <c r="BI158" s="75"/>
      <c r="BJ158" s="75"/>
      <c r="BK158" s="75"/>
      <c r="BL158" s="75"/>
      <c r="BM158" s="75"/>
      <c r="BN158" s="75"/>
    </row>
    <row r="159" spans="1:66" x14ac:dyDescent="0.2">
      <c r="A159" s="75"/>
      <c r="B159" s="75"/>
      <c r="C159" s="75"/>
      <c r="D159" s="75"/>
      <c r="E159" s="75"/>
      <c r="F159" s="75"/>
      <c r="G159" s="75"/>
      <c r="H159" s="75"/>
      <c r="I159" s="75"/>
      <c r="J159" s="75"/>
      <c r="K159" s="75"/>
      <c r="L159" s="75"/>
      <c r="M159" s="75"/>
      <c r="N159" s="75"/>
      <c r="O159" s="75"/>
      <c r="P159" s="75"/>
      <c r="Q159" s="75"/>
      <c r="R159" s="75"/>
      <c r="S159" s="75"/>
      <c r="T159" s="75"/>
      <c r="U159" s="75"/>
      <c r="V159" s="75"/>
      <c r="W159" s="75"/>
      <c r="X159" s="75"/>
      <c r="Y159" s="75"/>
      <c r="Z159" s="75"/>
      <c r="AA159" s="75"/>
      <c r="AB159" s="75"/>
      <c r="AC159" s="75"/>
      <c r="AD159" s="75"/>
      <c r="AE159" s="75"/>
      <c r="AF159" s="75"/>
      <c r="AG159" s="75"/>
      <c r="AH159" s="75"/>
      <c r="AI159" s="75"/>
      <c r="AJ159" s="75"/>
      <c r="AK159" s="75"/>
      <c r="AL159" s="75"/>
      <c r="AM159" s="75"/>
      <c r="AN159" s="75"/>
      <c r="AO159" s="75"/>
      <c r="AP159" s="75"/>
      <c r="AQ159" s="75"/>
      <c r="AR159" s="75"/>
      <c r="AS159" s="75"/>
      <c r="AT159" s="75"/>
      <c r="AU159" s="75"/>
      <c r="AV159" s="75"/>
      <c r="AW159" s="75"/>
      <c r="AX159" s="75"/>
      <c r="AY159" s="75"/>
      <c r="AZ159" s="75"/>
      <c r="BA159" s="75"/>
      <c r="BB159" s="75"/>
      <c r="BC159" s="75"/>
      <c r="BD159" s="75"/>
      <c r="BE159" s="75"/>
      <c r="BF159" s="75"/>
      <c r="BG159" s="75"/>
      <c r="BH159" s="75"/>
      <c r="BI159" s="75"/>
      <c r="BJ159" s="75"/>
      <c r="BK159" s="75"/>
      <c r="BL159" s="75"/>
      <c r="BM159" s="75"/>
      <c r="BN159" s="75"/>
    </row>
    <row r="160" spans="1:66" x14ac:dyDescent="0.2">
      <c r="A160" s="75"/>
      <c r="B160" s="75"/>
      <c r="C160" s="75"/>
      <c r="D160" s="75"/>
      <c r="E160" s="75"/>
      <c r="F160" s="75"/>
      <c r="G160" s="75"/>
      <c r="H160" s="75"/>
      <c r="I160" s="75"/>
      <c r="J160" s="75"/>
      <c r="K160" s="75"/>
      <c r="L160" s="75"/>
      <c r="M160" s="75"/>
      <c r="N160" s="75"/>
      <c r="O160" s="75"/>
      <c r="P160" s="75"/>
      <c r="Q160" s="75"/>
      <c r="R160" s="75"/>
      <c r="S160" s="75"/>
      <c r="T160" s="75"/>
      <c r="U160" s="75"/>
      <c r="V160" s="75"/>
      <c r="W160" s="75"/>
      <c r="X160" s="75"/>
      <c r="Y160" s="75"/>
      <c r="Z160" s="75"/>
      <c r="AA160" s="75"/>
      <c r="AB160" s="75"/>
      <c r="AC160" s="75"/>
      <c r="AD160" s="75"/>
      <c r="AE160" s="75"/>
      <c r="AF160" s="75"/>
      <c r="AG160" s="75"/>
      <c r="AH160" s="75"/>
      <c r="AI160" s="75"/>
      <c r="AJ160" s="75"/>
      <c r="AK160" s="75"/>
      <c r="AL160" s="75"/>
      <c r="AM160" s="75"/>
      <c r="AN160" s="75"/>
      <c r="AO160" s="75"/>
      <c r="AP160" s="75"/>
      <c r="AQ160" s="75"/>
      <c r="AR160" s="75"/>
      <c r="AS160" s="75"/>
      <c r="AT160" s="75"/>
      <c r="AU160" s="75"/>
      <c r="AV160" s="75"/>
      <c r="AW160" s="75"/>
      <c r="AX160" s="75"/>
      <c r="AY160" s="75"/>
      <c r="AZ160" s="75"/>
      <c r="BA160" s="75"/>
      <c r="BB160" s="75"/>
      <c r="BC160" s="75"/>
      <c r="BD160" s="75"/>
      <c r="BE160" s="75"/>
      <c r="BF160" s="75"/>
      <c r="BG160" s="75"/>
      <c r="BH160" s="75"/>
      <c r="BI160" s="75"/>
      <c r="BJ160" s="75"/>
      <c r="BK160" s="75"/>
      <c r="BL160" s="75"/>
      <c r="BM160" s="75"/>
      <c r="BN160" s="75"/>
    </row>
    <row r="161" spans="1:66" x14ac:dyDescent="0.2">
      <c r="A161" s="75"/>
      <c r="B161" s="75"/>
      <c r="C161" s="75"/>
      <c r="D161" s="75"/>
      <c r="E161" s="75"/>
      <c r="F161" s="75"/>
      <c r="G161" s="75"/>
      <c r="H161" s="75"/>
      <c r="I161" s="75"/>
      <c r="J161" s="75"/>
      <c r="K161" s="75"/>
      <c r="L161" s="75"/>
      <c r="M161" s="75"/>
      <c r="N161" s="75"/>
      <c r="O161" s="75"/>
      <c r="P161" s="75"/>
      <c r="Q161" s="75"/>
      <c r="R161" s="75"/>
      <c r="S161" s="75"/>
      <c r="T161" s="75"/>
      <c r="U161" s="75"/>
      <c r="V161" s="75"/>
      <c r="W161" s="75"/>
      <c r="X161" s="75"/>
      <c r="Y161" s="75"/>
      <c r="Z161" s="75"/>
      <c r="AA161" s="75"/>
      <c r="AB161" s="75"/>
      <c r="AC161" s="75"/>
      <c r="AD161" s="75"/>
      <c r="AE161" s="75"/>
      <c r="AF161" s="75"/>
      <c r="AG161" s="75"/>
      <c r="AH161" s="75"/>
      <c r="AI161" s="75"/>
      <c r="AJ161" s="75"/>
      <c r="AK161" s="75"/>
      <c r="AL161" s="75"/>
      <c r="AM161" s="75"/>
      <c r="AN161" s="75"/>
      <c r="AO161" s="75"/>
      <c r="AP161" s="75"/>
      <c r="AQ161" s="75"/>
      <c r="AR161" s="75"/>
      <c r="AS161" s="75"/>
      <c r="AT161" s="75"/>
      <c r="AU161" s="75"/>
      <c r="AV161" s="75"/>
      <c r="AW161" s="75"/>
      <c r="AX161" s="75"/>
      <c r="AY161" s="75"/>
      <c r="AZ161" s="75"/>
      <c r="BA161" s="75"/>
      <c r="BB161" s="75"/>
      <c r="BC161" s="75"/>
      <c r="BD161" s="75"/>
      <c r="BE161" s="75"/>
      <c r="BF161" s="75"/>
      <c r="BG161" s="75"/>
      <c r="BH161" s="75"/>
      <c r="BI161" s="75"/>
      <c r="BJ161" s="75"/>
      <c r="BK161" s="75"/>
      <c r="BL161" s="75"/>
      <c r="BM161" s="75"/>
      <c r="BN161" s="75"/>
    </row>
    <row r="162" spans="1:66" x14ac:dyDescent="0.2">
      <c r="A162" s="75"/>
      <c r="B162" s="75"/>
      <c r="C162" s="75"/>
      <c r="D162" s="75"/>
      <c r="E162" s="75"/>
      <c r="F162" s="75"/>
      <c r="G162" s="75"/>
      <c r="H162" s="75"/>
      <c r="I162" s="75"/>
      <c r="J162" s="75"/>
      <c r="K162" s="75"/>
      <c r="L162" s="75"/>
      <c r="M162" s="75"/>
      <c r="N162" s="75"/>
      <c r="O162" s="75"/>
      <c r="P162" s="75"/>
      <c r="Q162" s="75"/>
      <c r="R162" s="75"/>
      <c r="S162" s="75"/>
      <c r="T162" s="75"/>
      <c r="U162" s="75"/>
      <c r="V162" s="75"/>
      <c r="W162" s="75"/>
      <c r="X162" s="75"/>
      <c r="Y162" s="75"/>
      <c r="Z162" s="75"/>
      <c r="AA162" s="75"/>
      <c r="AB162" s="75"/>
      <c r="AC162" s="75"/>
      <c r="AD162" s="75"/>
      <c r="AE162" s="75"/>
      <c r="AF162" s="75"/>
      <c r="AG162" s="75"/>
      <c r="AH162" s="75"/>
      <c r="AI162" s="75"/>
      <c r="AJ162" s="75"/>
      <c r="AK162" s="75"/>
      <c r="AL162" s="75"/>
      <c r="AM162" s="75"/>
      <c r="AN162" s="75"/>
      <c r="AO162" s="75"/>
      <c r="AP162" s="75"/>
      <c r="AQ162" s="75"/>
      <c r="AR162" s="75"/>
      <c r="AS162" s="75"/>
      <c r="AT162" s="75"/>
      <c r="AU162" s="75"/>
      <c r="AV162" s="75"/>
      <c r="AW162" s="75"/>
      <c r="AX162" s="75"/>
      <c r="AY162" s="75"/>
      <c r="AZ162" s="75"/>
      <c r="BA162" s="75"/>
      <c r="BB162" s="75"/>
      <c r="BC162" s="75"/>
      <c r="BD162" s="75"/>
      <c r="BE162" s="75"/>
      <c r="BF162" s="75"/>
      <c r="BG162" s="75"/>
      <c r="BH162" s="75"/>
      <c r="BI162" s="75"/>
      <c r="BJ162" s="75"/>
      <c r="BK162" s="75"/>
      <c r="BL162" s="75"/>
      <c r="BM162" s="75"/>
      <c r="BN162" s="75"/>
    </row>
    <row r="163" spans="1:66" x14ac:dyDescent="0.2">
      <c r="A163" s="75"/>
      <c r="B163" s="75"/>
      <c r="C163" s="75"/>
      <c r="D163" s="75"/>
      <c r="E163" s="75"/>
      <c r="F163" s="75"/>
      <c r="G163" s="75"/>
      <c r="H163" s="75"/>
      <c r="I163" s="75"/>
      <c r="J163" s="75"/>
      <c r="K163" s="75"/>
      <c r="L163" s="75"/>
      <c r="M163" s="75"/>
      <c r="N163" s="75"/>
      <c r="O163" s="75"/>
      <c r="P163" s="75"/>
      <c r="Q163" s="75"/>
      <c r="R163" s="75"/>
      <c r="S163" s="75"/>
      <c r="T163" s="75"/>
      <c r="U163" s="75"/>
      <c r="V163" s="75"/>
      <c r="W163" s="75"/>
      <c r="X163" s="75"/>
      <c r="Y163" s="75"/>
      <c r="Z163" s="75"/>
      <c r="AA163" s="75"/>
      <c r="AB163" s="75"/>
      <c r="AC163" s="75"/>
      <c r="AD163" s="75"/>
      <c r="AE163" s="75"/>
      <c r="AF163" s="75"/>
      <c r="AG163" s="75"/>
      <c r="AH163" s="75"/>
      <c r="AI163" s="75"/>
      <c r="AJ163" s="75"/>
      <c r="AK163" s="75"/>
      <c r="AL163" s="75"/>
      <c r="AM163" s="75"/>
      <c r="AN163" s="75"/>
      <c r="AO163" s="75"/>
      <c r="AP163" s="75"/>
      <c r="AQ163" s="75"/>
      <c r="AR163" s="75"/>
      <c r="AS163" s="75"/>
      <c r="AT163" s="75"/>
      <c r="AU163" s="75"/>
      <c r="AV163" s="75"/>
      <c r="AW163" s="75"/>
      <c r="AX163" s="75"/>
      <c r="AY163" s="75"/>
      <c r="AZ163" s="75"/>
      <c r="BA163" s="75"/>
      <c r="BB163" s="75"/>
      <c r="BC163" s="75"/>
      <c r="BD163" s="75"/>
      <c r="BE163" s="75"/>
      <c r="BF163" s="75"/>
      <c r="BG163" s="75"/>
      <c r="BH163" s="75"/>
      <c r="BI163" s="75"/>
      <c r="BJ163" s="75"/>
      <c r="BK163" s="75"/>
      <c r="BL163" s="75"/>
      <c r="BM163" s="75"/>
      <c r="BN163" s="75"/>
    </row>
    <row r="164" spans="1:66" x14ac:dyDescent="0.2">
      <c r="A164" s="75"/>
      <c r="B164" s="75"/>
      <c r="C164" s="75"/>
      <c r="D164" s="75"/>
      <c r="E164" s="75"/>
      <c r="F164" s="75"/>
      <c r="G164" s="75"/>
      <c r="H164" s="75"/>
      <c r="I164" s="75"/>
      <c r="J164" s="75"/>
      <c r="K164" s="75"/>
      <c r="L164" s="75"/>
      <c r="M164" s="75"/>
      <c r="N164" s="75"/>
      <c r="O164" s="75"/>
      <c r="P164" s="75"/>
      <c r="Q164" s="75"/>
      <c r="R164" s="75"/>
      <c r="S164" s="75"/>
      <c r="T164" s="75"/>
      <c r="U164" s="75"/>
      <c r="V164" s="75"/>
      <c r="W164" s="75"/>
      <c r="X164" s="75"/>
      <c r="Y164" s="75"/>
      <c r="Z164" s="75"/>
      <c r="AA164" s="75"/>
      <c r="AB164" s="75"/>
      <c r="AC164" s="75"/>
      <c r="AD164" s="75"/>
      <c r="AE164" s="75"/>
      <c r="AF164" s="75"/>
      <c r="AG164" s="75"/>
      <c r="AH164" s="75"/>
      <c r="AI164" s="75"/>
      <c r="AJ164" s="75"/>
      <c r="AK164" s="75"/>
      <c r="AL164" s="75"/>
      <c r="AM164" s="75"/>
      <c r="AN164" s="75"/>
      <c r="AO164" s="75"/>
      <c r="AP164" s="75"/>
      <c r="AQ164" s="75"/>
      <c r="AR164" s="75"/>
      <c r="AS164" s="75"/>
      <c r="AT164" s="75"/>
      <c r="AU164" s="75"/>
      <c r="AV164" s="75"/>
      <c r="AW164" s="75"/>
      <c r="AX164" s="75"/>
      <c r="AY164" s="75"/>
      <c r="AZ164" s="75"/>
      <c r="BA164" s="75"/>
      <c r="BB164" s="75"/>
      <c r="BC164" s="75"/>
      <c r="BD164" s="75"/>
      <c r="BE164" s="75"/>
      <c r="BF164" s="75"/>
      <c r="BG164" s="75"/>
      <c r="BH164" s="75"/>
      <c r="BI164" s="75"/>
      <c r="BJ164" s="75"/>
      <c r="BK164" s="75"/>
      <c r="BL164" s="75"/>
      <c r="BM164" s="75"/>
      <c r="BN164" s="75"/>
    </row>
    <row r="165" spans="1:66" x14ac:dyDescent="0.2">
      <c r="A165" s="75"/>
      <c r="B165" s="75"/>
      <c r="C165" s="75"/>
      <c r="D165" s="75"/>
      <c r="E165" s="75"/>
      <c r="F165" s="75"/>
      <c r="G165" s="75"/>
      <c r="H165" s="75"/>
      <c r="I165" s="75"/>
      <c r="J165" s="75"/>
      <c r="K165" s="75"/>
      <c r="L165" s="75"/>
      <c r="M165" s="75"/>
      <c r="N165" s="75"/>
      <c r="O165" s="75"/>
      <c r="P165" s="75"/>
      <c r="Q165" s="75"/>
      <c r="R165" s="75"/>
      <c r="S165" s="75"/>
      <c r="T165" s="75"/>
      <c r="U165" s="75"/>
      <c r="V165" s="75"/>
      <c r="W165" s="75"/>
      <c r="X165" s="75"/>
      <c r="Y165" s="75"/>
      <c r="Z165" s="75"/>
      <c r="AA165" s="75"/>
      <c r="AB165" s="75"/>
      <c r="AC165" s="75"/>
      <c r="AD165" s="75"/>
      <c r="AE165" s="75"/>
      <c r="AF165" s="75"/>
      <c r="AG165" s="75"/>
      <c r="AH165" s="75"/>
      <c r="AI165" s="75"/>
      <c r="AJ165" s="75"/>
      <c r="AK165" s="75"/>
      <c r="AL165" s="75"/>
      <c r="AM165" s="75"/>
      <c r="AN165" s="75"/>
      <c r="AO165" s="75"/>
      <c r="AP165" s="75"/>
      <c r="AQ165" s="75"/>
      <c r="AR165" s="75"/>
      <c r="AS165" s="75"/>
      <c r="AT165" s="75"/>
      <c r="AU165" s="75"/>
      <c r="AV165" s="75"/>
      <c r="AW165" s="75"/>
      <c r="AX165" s="75"/>
      <c r="AY165" s="75"/>
      <c r="AZ165" s="75"/>
      <c r="BA165" s="75"/>
      <c r="BB165" s="75"/>
      <c r="BC165" s="75"/>
      <c r="BD165" s="75"/>
      <c r="BE165" s="75"/>
      <c r="BF165" s="75"/>
      <c r="BG165" s="75"/>
      <c r="BH165" s="75"/>
      <c r="BI165" s="75"/>
      <c r="BJ165" s="75"/>
      <c r="BK165" s="75"/>
      <c r="BL165" s="75"/>
      <c r="BM165" s="75"/>
      <c r="BN165" s="75"/>
    </row>
    <row r="166" spans="1:66" x14ac:dyDescent="0.2">
      <c r="A166" s="75"/>
      <c r="B166" s="75"/>
      <c r="C166" s="75"/>
      <c r="D166" s="75"/>
      <c r="E166" s="75"/>
      <c r="F166" s="75"/>
      <c r="G166" s="75"/>
      <c r="H166" s="75"/>
      <c r="I166" s="75"/>
      <c r="J166" s="75"/>
      <c r="K166" s="75"/>
      <c r="L166" s="75"/>
      <c r="M166" s="75"/>
      <c r="N166" s="75"/>
      <c r="O166" s="75"/>
      <c r="P166" s="75"/>
      <c r="Q166" s="75"/>
      <c r="R166" s="75"/>
      <c r="S166" s="75"/>
      <c r="T166" s="75"/>
      <c r="U166" s="75"/>
      <c r="V166" s="75"/>
      <c r="W166" s="75"/>
      <c r="X166" s="75"/>
      <c r="Y166" s="75"/>
      <c r="Z166" s="75"/>
      <c r="AA166" s="75"/>
      <c r="AB166" s="75"/>
      <c r="AC166" s="75"/>
      <c r="AD166" s="75"/>
      <c r="AE166" s="75"/>
      <c r="AF166" s="75"/>
      <c r="AG166" s="75"/>
      <c r="AH166" s="75"/>
      <c r="AI166" s="75"/>
      <c r="AJ166" s="75"/>
      <c r="AK166" s="75"/>
      <c r="AL166" s="75"/>
      <c r="AM166" s="75"/>
      <c r="AN166" s="75"/>
      <c r="AO166" s="75"/>
      <c r="AP166" s="75"/>
      <c r="AQ166" s="75"/>
      <c r="AR166" s="75"/>
      <c r="AS166" s="75"/>
      <c r="AT166" s="75"/>
      <c r="AU166" s="75"/>
      <c r="AV166" s="75"/>
      <c r="AW166" s="75"/>
      <c r="AX166" s="75"/>
      <c r="AY166" s="75"/>
      <c r="AZ166" s="75"/>
      <c r="BA166" s="75"/>
      <c r="BB166" s="75"/>
      <c r="BC166" s="75"/>
      <c r="BD166" s="75"/>
      <c r="BE166" s="75"/>
      <c r="BF166" s="75"/>
      <c r="BG166" s="75"/>
      <c r="BH166" s="75"/>
      <c r="BI166" s="75"/>
      <c r="BJ166" s="75"/>
      <c r="BK166" s="75"/>
      <c r="BL166" s="75"/>
      <c r="BM166" s="75"/>
      <c r="BN166" s="75"/>
    </row>
    <row r="167" spans="1:66" x14ac:dyDescent="0.2">
      <c r="A167" s="75"/>
      <c r="B167" s="75"/>
      <c r="C167" s="75"/>
      <c r="D167" s="75"/>
      <c r="E167" s="75"/>
      <c r="F167" s="75"/>
      <c r="G167" s="75"/>
      <c r="H167" s="75"/>
      <c r="I167" s="75"/>
      <c r="J167" s="75"/>
      <c r="K167" s="75"/>
      <c r="L167" s="75"/>
      <c r="M167" s="75"/>
      <c r="N167" s="75"/>
      <c r="O167" s="75"/>
      <c r="P167" s="75"/>
      <c r="Q167" s="75"/>
      <c r="R167" s="75"/>
      <c r="S167" s="75"/>
      <c r="T167" s="75"/>
      <c r="U167" s="75"/>
      <c r="V167" s="75"/>
      <c r="W167" s="75"/>
      <c r="X167" s="75"/>
      <c r="Y167" s="75"/>
      <c r="Z167" s="75"/>
      <c r="AA167" s="75"/>
      <c r="AB167" s="75"/>
      <c r="AC167" s="75"/>
      <c r="AD167" s="75"/>
      <c r="AE167" s="75"/>
      <c r="AF167" s="75"/>
      <c r="AG167" s="75"/>
      <c r="AH167" s="75"/>
      <c r="AI167" s="75"/>
      <c r="AJ167" s="75"/>
      <c r="AK167" s="75"/>
      <c r="AL167" s="75"/>
      <c r="AM167" s="75"/>
      <c r="AN167" s="75"/>
      <c r="AO167" s="75"/>
      <c r="AP167" s="75"/>
      <c r="AQ167" s="75"/>
      <c r="AR167" s="75"/>
      <c r="AS167" s="75"/>
      <c r="AT167" s="75"/>
      <c r="AU167" s="75"/>
      <c r="AV167" s="75"/>
      <c r="AW167" s="75"/>
      <c r="AX167" s="75"/>
      <c r="AY167" s="75"/>
      <c r="AZ167" s="75"/>
      <c r="BA167" s="75"/>
      <c r="BB167" s="75"/>
      <c r="BC167" s="75"/>
      <c r="BD167" s="75"/>
      <c r="BE167" s="75"/>
      <c r="BF167" s="75"/>
      <c r="BG167" s="75"/>
      <c r="BH167" s="75"/>
      <c r="BI167" s="75"/>
      <c r="BJ167" s="75"/>
      <c r="BK167" s="75"/>
      <c r="BL167" s="75"/>
      <c r="BM167" s="75"/>
      <c r="BN167" s="75"/>
    </row>
    <row r="168" spans="1:66" x14ac:dyDescent="0.2">
      <c r="A168" s="75"/>
      <c r="B168" s="75"/>
      <c r="C168" s="75"/>
      <c r="D168" s="75"/>
      <c r="E168" s="75"/>
      <c r="F168" s="75"/>
      <c r="G168" s="75"/>
      <c r="H168" s="75"/>
      <c r="I168" s="75"/>
      <c r="J168" s="75"/>
      <c r="K168" s="75"/>
      <c r="L168" s="75"/>
      <c r="M168" s="75"/>
      <c r="N168" s="75"/>
      <c r="O168" s="75"/>
      <c r="P168" s="75"/>
      <c r="Q168" s="75"/>
      <c r="R168" s="75"/>
      <c r="S168" s="75"/>
      <c r="T168" s="75"/>
      <c r="U168" s="75"/>
      <c r="V168" s="75"/>
      <c r="W168" s="75"/>
      <c r="X168" s="75"/>
      <c r="Y168" s="75"/>
      <c r="Z168" s="75"/>
      <c r="AA168" s="75"/>
      <c r="AB168" s="75"/>
      <c r="AC168" s="75"/>
      <c r="AD168" s="75"/>
      <c r="AE168" s="75"/>
      <c r="AF168" s="75"/>
      <c r="AG168" s="75"/>
      <c r="AH168" s="75"/>
      <c r="AI168" s="75"/>
      <c r="AJ168" s="75"/>
      <c r="AK168" s="75"/>
      <c r="AL168" s="75"/>
      <c r="AM168" s="75"/>
      <c r="AN168" s="75"/>
      <c r="AO168" s="75"/>
      <c r="AP168" s="75"/>
      <c r="AQ168" s="75"/>
      <c r="AR168" s="75"/>
      <c r="AS168" s="75"/>
      <c r="AT168" s="75"/>
      <c r="AU168" s="75"/>
      <c r="AV168" s="75"/>
      <c r="AW168" s="75"/>
      <c r="AX168" s="75"/>
      <c r="AY168" s="75"/>
      <c r="AZ168" s="75"/>
      <c r="BA168" s="75"/>
      <c r="BB168" s="75"/>
      <c r="BC168" s="75"/>
      <c r="BD168" s="75"/>
      <c r="BE168" s="75"/>
      <c r="BF168" s="75"/>
      <c r="BG168" s="75"/>
      <c r="BH168" s="75"/>
      <c r="BI168" s="75"/>
      <c r="BJ168" s="75"/>
      <c r="BK168" s="75"/>
      <c r="BL168" s="75"/>
      <c r="BM168" s="75"/>
      <c r="BN168" s="75"/>
    </row>
    <row r="169" spans="1:66" x14ac:dyDescent="0.2">
      <c r="A169" s="75"/>
      <c r="B169" s="75"/>
      <c r="C169" s="75"/>
      <c r="D169" s="75"/>
      <c r="E169" s="75"/>
      <c r="F169" s="75"/>
      <c r="G169" s="75"/>
      <c r="H169" s="75"/>
      <c r="I169" s="75"/>
      <c r="J169" s="75"/>
      <c r="K169" s="75"/>
      <c r="L169" s="75"/>
      <c r="M169" s="75"/>
      <c r="N169" s="75"/>
      <c r="O169" s="75"/>
      <c r="P169" s="75"/>
      <c r="Q169" s="75"/>
      <c r="R169" s="75"/>
      <c r="S169" s="75"/>
      <c r="T169" s="75"/>
      <c r="U169" s="75"/>
      <c r="V169" s="75"/>
      <c r="W169" s="75"/>
      <c r="X169" s="75"/>
      <c r="Y169" s="75"/>
      <c r="Z169" s="75"/>
      <c r="AA169" s="75"/>
      <c r="AB169" s="75"/>
      <c r="AC169" s="75"/>
      <c r="AD169" s="75"/>
      <c r="AE169" s="75"/>
      <c r="AF169" s="75"/>
      <c r="AG169" s="75"/>
      <c r="AH169" s="75"/>
      <c r="AI169" s="75"/>
      <c r="AJ169" s="75"/>
      <c r="AK169" s="75"/>
      <c r="AL169" s="75"/>
      <c r="AM169" s="75"/>
      <c r="AN169" s="75"/>
      <c r="AO169" s="75"/>
      <c r="AP169" s="75"/>
      <c r="AQ169" s="75"/>
      <c r="AR169" s="75"/>
      <c r="AS169" s="75"/>
      <c r="AT169" s="75"/>
      <c r="AU169" s="75"/>
      <c r="AV169" s="75"/>
      <c r="AW169" s="75"/>
      <c r="AX169" s="75"/>
      <c r="AY169" s="75"/>
      <c r="AZ169" s="75"/>
      <c r="BA169" s="75"/>
      <c r="BB169" s="75"/>
      <c r="BC169" s="75"/>
      <c r="BD169" s="75"/>
      <c r="BE169" s="75"/>
      <c r="BF169" s="75"/>
      <c r="BG169" s="75"/>
      <c r="BH169" s="75"/>
      <c r="BI169" s="75"/>
      <c r="BJ169" s="75"/>
      <c r="BK169" s="75"/>
      <c r="BL169" s="75"/>
      <c r="BM169" s="75"/>
      <c r="BN169" s="75"/>
    </row>
    <row r="170" spans="1:66" x14ac:dyDescent="0.2">
      <c r="A170" s="75"/>
      <c r="B170" s="75"/>
      <c r="C170" s="75"/>
      <c r="D170" s="75"/>
      <c r="E170" s="75"/>
      <c r="F170" s="75"/>
      <c r="G170" s="75"/>
      <c r="H170" s="75"/>
      <c r="I170" s="75"/>
      <c r="J170" s="75"/>
      <c r="K170" s="75"/>
      <c r="L170" s="75"/>
      <c r="M170" s="75"/>
      <c r="N170" s="75"/>
      <c r="O170" s="75"/>
      <c r="P170" s="75"/>
      <c r="Q170" s="75"/>
      <c r="R170" s="75"/>
      <c r="S170" s="75"/>
      <c r="T170" s="75"/>
      <c r="U170" s="75"/>
      <c r="V170" s="75"/>
      <c r="W170" s="75"/>
      <c r="X170" s="75"/>
      <c r="Y170" s="75"/>
      <c r="Z170" s="75"/>
      <c r="AA170" s="75"/>
      <c r="AB170" s="75"/>
      <c r="AC170" s="75"/>
      <c r="AD170" s="75"/>
      <c r="AE170" s="75"/>
      <c r="AF170" s="75"/>
      <c r="AG170" s="75"/>
      <c r="AH170" s="75"/>
      <c r="AI170" s="75"/>
      <c r="AJ170" s="75"/>
      <c r="AK170" s="75"/>
      <c r="AL170" s="75"/>
      <c r="AM170" s="75"/>
      <c r="AN170" s="75"/>
      <c r="AO170" s="75"/>
      <c r="AP170" s="75"/>
      <c r="AQ170" s="75"/>
      <c r="AR170" s="75"/>
      <c r="AS170" s="75"/>
      <c r="AT170" s="75"/>
      <c r="AU170" s="75"/>
      <c r="AV170" s="75"/>
      <c r="AW170" s="75"/>
      <c r="AX170" s="75"/>
      <c r="AY170" s="75"/>
      <c r="AZ170" s="75"/>
      <c r="BA170" s="75"/>
      <c r="BB170" s="75"/>
      <c r="BC170" s="75"/>
      <c r="BD170" s="75"/>
      <c r="BE170" s="75"/>
      <c r="BF170" s="75"/>
      <c r="BG170" s="75"/>
      <c r="BH170" s="75"/>
      <c r="BI170" s="75"/>
      <c r="BJ170" s="75"/>
      <c r="BK170" s="75"/>
      <c r="BL170" s="75"/>
      <c r="BM170" s="75"/>
      <c r="BN170" s="75"/>
    </row>
    <row r="171" spans="1:66" x14ac:dyDescent="0.2">
      <c r="A171" s="75"/>
      <c r="B171" s="75"/>
      <c r="C171" s="75"/>
      <c r="D171" s="75"/>
      <c r="E171" s="75"/>
      <c r="F171" s="75"/>
      <c r="G171" s="75"/>
      <c r="H171" s="75"/>
      <c r="I171" s="75"/>
      <c r="J171" s="75"/>
      <c r="K171" s="75"/>
      <c r="L171" s="75"/>
      <c r="M171" s="75"/>
      <c r="N171" s="75"/>
      <c r="O171" s="75"/>
      <c r="P171" s="75"/>
      <c r="Q171" s="75"/>
      <c r="R171" s="75"/>
      <c r="S171" s="75"/>
      <c r="T171" s="75"/>
      <c r="U171" s="75"/>
      <c r="V171" s="75"/>
      <c r="W171" s="75"/>
      <c r="X171" s="75"/>
      <c r="Y171" s="75"/>
      <c r="Z171" s="75"/>
      <c r="AA171" s="75"/>
      <c r="AB171" s="75"/>
      <c r="AC171" s="75"/>
      <c r="AD171" s="75"/>
      <c r="AE171" s="75"/>
      <c r="AF171" s="75"/>
      <c r="AG171" s="75"/>
      <c r="AH171" s="75"/>
      <c r="AI171" s="75"/>
      <c r="AJ171" s="75"/>
      <c r="AK171" s="75"/>
      <c r="AL171" s="75"/>
      <c r="AM171" s="75"/>
      <c r="AN171" s="75"/>
      <c r="AO171" s="75"/>
      <c r="AP171" s="75"/>
      <c r="AQ171" s="75"/>
      <c r="AR171" s="75"/>
      <c r="AS171" s="75"/>
      <c r="AT171" s="75"/>
      <c r="AU171" s="75"/>
      <c r="AV171" s="75"/>
      <c r="AW171" s="75"/>
      <c r="AX171" s="75"/>
      <c r="AY171" s="75"/>
      <c r="AZ171" s="75"/>
      <c r="BA171" s="75"/>
      <c r="BB171" s="75"/>
      <c r="BC171" s="75"/>
      <c r="BD171" s="75"/>
      <c r="BE171" s="75"/>
      <c r="BF171" s="75"/>
      <c r="BG171" s="75"/>
      <c r="BH171" s="75"/>
      <c r="BI171" s="75"/>
      <c r="BJ171" s="75"/>
      <c r="BK171" s="75"/>
      <c r="BL171" s="75"/>
      <c r="BM171" s="75"/>
      <c r="BN171" s="75"/>
    </row>
    <row r="172" spans="1:66" x14ac:dyDescent="0.2">
      <c r="L172" s="75"/>
      <c r="M172" s="75"/>
      <c r="N172" s="75"/>
      <c r="O172" s="75"/>
      <c r="P172" s="75"/>
      <c r="Q172" s="75"/>
      <c r="R172" s="75"/>
      <c r="S172" s="75"/>
      <c r="T172" s="75"/>
      <c r="U172" s="75"/>
      <c r="V172" s="75"/>
      <c r="W172" s="75"/>
      <c r="X172" s="75"/>
      <c r="Y172" s="75"/>
      <c r="Z172" s="75"/>
      <c r="AA172" s="75"/>
      <c r="AB172" s="75"/>
      <c r="AC172" s="75"/>
      <c r="AD172" s="75"/>
      <c r="AE172" s="75"/>
      <c r="AF172" s="75"/>
      <c r="AG172" s="75"/>
      <c r="AH172" s="75"/>
      <c r="AI172" s="75"/>
      <c r="AJ172" s="75"/>
      <c r="AK172" s="75"/>
      <c r="AL172" s="75"/>
      <c r="AM172" s="75"/>
      <c r="AN172" s="75"/>
      <c r="AO172" s="75"/>
      <c r="AP172" s="75"/>
      <c r="AQ172" s="75"/>
      <c r="AR172" s="75"/>
      <c r="AS172" s="75"/>
      <c r="AT172" s="75"/>
      <c r="AU172" s="75"/>
      <c r="AV172" s="75"/>
      <c r="AW172" s="75"/>
      <c r="AX172" s="75"/>
      <c r="AY172" s="75"/>
      <c r="AZ172" s="75"/>
      <c r="BA172" s="75"/>
      <c r="BB172" s="75"/>
      <c r="BC172" s="75"/>
      <c r="BD172" s="75"/>
      <c r="BE172" s="75"/>
      <c r="BF172" s="75"/>
      <c r="BG172" s="75"/>
      <c r="BH172" s="75"/>
      <c r="BI172" s="75"/>
      <c r="BJ172" s="75"/>
      <c r="BK172" s="75"/>
      <c r="BL172" s="75"/>
      <c r="BM172" s="75"/>
      <c r="BN172" s="75"/>
    </row>
    <row r="173" spans="1:66" x14ac:dyDescent="0.2">
      <c r="L173" s="75"/>
      <c r="M173" s="75"/>
      <c r="N173" s="75"/>
      <c r="O173" s="75"/>
      <c r="P173" s="75"/>
      <c r="Q173" s="75"/>
      <c r="R173" s="75"/>
      <c r="S173" s="75"/>
      <c r="T173" s="75"/>
      <c r="U173" s="75"/>
      <c r="V173" s="75"/>
      <c r="W173" s="75"/>
      <c r="X173" s="75"/>
      <c r="Y173" s="75"/>
      <c r="Z173" s="75"/>
      <c r="AA173" s="75"/>
    </row>
  </sheetData>
  <mergeCells count="10">
    <mergeCell ref="N44:U45"/>
    <mergeCell ref="P28:Q28"/>
    <mergeCell ref="R28:S28"/>
    <mergeCell ref="T28:U28"/>
    <mergeCell ref="B5:E5"/>
    <mergeCell ref="G5:J5"/>
    <mergeCell ref="P11:Q11"/>
    <mergeCell ref="R11:S11"/>
    <mergeCell ref="T11:U11"/>
    <mergeCell ref="A19:K19"/>
  </mergeCells>
  <phoneticPr fontId="17" type="noConversion"/>
  <pageMargins left="0.7" right="0.7" top="0.75" bottom="0.75" header="0.3" footer="0.3"/>
  <pageSetup orientation="portrait" horizontalDpi="300" verticalDpi="3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64E104-36C0-E840-8794-35BD6FFE189A}">
  <dimension ref="A1:BM202"/>
  <sheetViews>
    <sheetView zoomScaleNormal="100" workbookViewId="0">
      <selection activeCell="B1" sqref="B1"/>
    </sheetView>
  </sheetViews>
  <sheetFormatPr baseColWidth="10" defaultRowHeight="16" outlineLevelCol="1" x14ac:dyDescent="0.2"/>
  <cols>
    <col min="1" max="1" width="4.83203125" style="182" customWidth="1"/>
    <col min="2" max="10" width="10.83203125" style="182" customWidth="1"/>
    <col min="11" max="11" width="10.83203125" style="182"/>
    <col min="12" max="18" width="10.83203125" style="182" hidden="1" customWidth="1" outlineLevel="1"/>
    <col min="19" max="19" width="10.83203125" style="182" customWidth="1" collapsed="1"/>
    <col min="20" max="16384" width="10.83203125" style="182"/>
  </cols>
  <sheetData>
    <row r="1" spans="1:21" ht="19" x14ac:dyDescent="0.25">
      <c r="A1" s="220"/>
      <c r="B1" s="219" t="s">
        <v>170</v>
      </c>
      <c r="C1" s="194"/>
      <c r="D1" s="194"/>
      <c r="E1" s="194"/>
      <c r="F1" s="194"/>
      <c r="G1" s="194"/>
      <c r="H1" s="194"/>
      <c r="I1" s="194"/>
      <c r="J1" s="190"/>
      <c r="K1" s="192" t="s">
        <v>103</v>
      </c>
    </row>
    <row r="2" spans="1:21" x14ac:dyDescent="0.2">
      <c r="A2" s="191"/>
      <c r="B2" s="194"/>
      <c r="C2" s="194"/>
      <c r="D2" s="194"/>
      <c r="E2" s="194"/>
      <c r="F2" s="194"/>
      <c r="G2" s="194"/>
      <c r="H2" s="194"/>
      <c r="I2" s="194"/>
      <c r="J2" s="190"/>
      <c r="L2" s="206" t="s">
        <v>140</v>
      </c>
      <c r="M2" s="184"/>
      <c r="N2" s="185"/>
      <c r="O2" s="184"/>
      <c r="P2" s="184"/>
      <c r="Q2" s="184"/>
      <c r="R2" s="184"/>
      <c r="S2" s="184"/>
      <c r="T2" s="184"/>
    </row>
    <row r="3" spans="1:21" x14ac:dyDescent="0.2">
      <c r="A3" s="191"/>
      <c r="B3" s="313" t="s">
        <v>169</v>
      </c>
      <c r="C3" s="313"/>
      <c r="D3" s="313"/>
      <c r="E3" s="313"/>
      <c r="F3" s="313"/>
      <c r="G3" s="313"/>
      <c r="H3" s="313"/>
      <c r="I3" s="313"/>
      <c r="J3" s="190"/>
      <c r="L3" s="184"/>
      <c r="M3" s="184"/>
      <c r="N3" s="184"/>
      <c r="O3" s="184"/>
      <c r="P3" s="184"/>
      <c r="Q3" s="184"/>
      <c r="R3" s="184"/>
      <c r="S3" s="184"/>
      <c r="T3" s="184"/>
    </row>
    <row r="4" spans="1:21" x14ac:dyDescent="0.2">
      <c r="A4" s="191"/>
      <c r="B4" s="313"/>
      <c r="C4" s="313"/>
      <c r="D4" s="313"/>
      <c r="E4" s="313"/>
      <c r="F4" s="313"/>
      <c r="G4" s="313"/>
      <c r="H4" s="313"/>
      <c r="I4" s="313"/>
      <c r="J4" s="190"/>
      <c r="L4" s="320" t="s">
        <v>168</v>
      </c>
      <c r="M4" s="320"/>
      <c r="N4" s="320"/>
      <c r="O4" s="320"/>
      <c r="P4" s="320"/>
      <c r="Q4" s="184"/>
      <c r="R4" s="184"/>
      <c r="S4" s="184"/>
      <c r="T4" s="184"/>
    </row>
    <row r="5" spans="1:21" x14ac:dyDescent="0.2">
      <c r="A5" s="191"/>
      <c r="B5" s="194"/>
      <c r="C5" s="194"/>
      <c r="D5" s="194"/>
      <c r="E5" s="194"/>
      <c r="F5" s="194"/>
      <c r="G5" s="194"/>
      <c r="H5" s="194"/>
      <c r="I5" s="194"/>
      <c r="J5" s="190"/>
      <c r="L5" s="217"/>
      <c r="M5" s="216" t="s">
        <v>167</v>
      </c>
      <c r="N5" s="216" t="s">
        <v>166</v>
      </c>
      <c r="O5" s="216" t="s">
        <v>7</v>
      </c>
      <c r="P5" s="216" t="s">
        <v>165</v>
      </c>
      <c r="Q5" s="184"/>
      <c r="R5" s="184"/>
      <c r="S5" s="184"/>
      <c r="T5" s="184"/>
    </row>
    <row r="6" spans="1:21" x14ac:dyDescent="0.2">
      <c r="A6" s="191"/>
      <c r="B6" s="194"/>
      <c r="C6" s="215"/>
      <c r="D6" s="314" t="s">
        <v>164</v>
      </c>
      <c r="E6" s="314"/>
      <c r="F6" s="314"/>
      <c r="G6" s="314"/>
      <c r="H6" s="214"/>
      <c r="I6" s="194"/>
      <c r="J6" s="190"/>
      <c r="L6" s="213" t="s">
        <v>163</v>
      </c>
      <c r="M6" s="211">
        <f>D15/$H$15</f>
        <v>1.2500000000000001E-2</v>
      </c>
      <c r="N6" s="211">
        <f>E15/$H$15</f>
        <v>1.4999999999999999E-2</v>
      </c>
      <c r="O6" s="211">
        <f>F15/$H$15</f>
        <v>0.1125</v>
      </c>
      <c r="P6" s="211">
        <f>G15/$H$15</f>
        <v>0.46</v>
      </c>
      <c r="Q6" s="184"/>
      <c r="R6" s="184"/>
      <c r="S6" s="184"/>
      <c r="T6" s="184"/>
    </row>
    <row r="7" spans="1:21" x14ac:dyDescent="0.2">
      <c r="A7" s="191"/>
      <c r="B7" s="194"/>
      <c r="C7" s="148" t="s">
        <v>10</v>
      </c>
      <c r="D7" s="180" t="s">
        <v>11</v>
      </c>
      <c r="E7" s="180" t="s">
        <v>12</v>
      </c>
      <c r="F7" s="180" t="s">
        <v>14</v>
      </c>
      <c r="G7" s="149" t="s">
        <v>15</v>
      </c>
      <c r="H7" s="149" t="s">
        <v>13</v>
      </c>
      <c r="I7" s="194"/>
      <c r="J7" s="190"/>
      <c r="L7" s="212" t="s">
        <v>21</v>
      </c>
      <c r="M7" s="211">
        <f>SUM(D8:D17)/SUM($H$8:$H$17)</f>
        <v>0.01</v>
      </c>
      <c r="N7" s="211">
        <f>SUM(E8:E17)/SUM($H$8:$H$17)</f>
        <v>1.225E-2</v>
      </c>
      <c r="O7" s="211">
        <f>SUM(F8:F17)/SUM($H$8:$H$17)</f>
        <v>0.10150000000000001</v>
      </c>
      <c r="P7" s="211">
        <f>SUM(G8:G17)/SUM($H$8:$H$17)</f>
        <v>0.44650000000000001</v>
      </c>
      <c r="Q7" s="184"/>
      <c r="R7" s="184"/>
      <c r="S7" s="184"/>
      <c r="T7" s="184"/>
    </row>
    <row r="8" spans="1:21" x14ac:dyDescent="0.2">
      <c r="A8" s="191"/>
      <c r="B8" s="194"/>
      <c r="C8" s="28">
        <v>1</v>
      </c>
      <c r="D8" s="30">
        <v>2</v>
      </c>
      <c r="E8" s="30">
        <v>2</v>
      </c>
      <c r="F8" s="30">
        <v>15</v>
      </c>
      <c r="G8" s="25">
        <v>65</v>
      </c>
      <c r="H8" s="25">
        <v>250</v>
      </c>
      <c r="I8" s="194"/>
      <c r="J8" s="190"/>
      <c r="L8" s="184"/>
      <c r="M8" s="184"/>
      <c r="N8" s="184"/>
      <c r="O8" s="184"/>
      <c r="P8" s="184"/>
      <c r="Q8" s="184"/>
      <c r="R8" s="184"/>
      <c r="S8" s="184"/>
      <c r="T8" s="184"/>
      <c r="U8" s="184"/>
    </row>
    <row r="9" spans="1:21" ht="17" thickBot="1" x14ac:dyDescent="0.25">
      <c r="A9" s="191"/>
      <c r="B9" s="194"/>
      <c r="C9" s="28">
        <v>2</v>
      </c>
      <c r="D9" s="30">
        <v>0</v>
      </c>
      <c r="E9" s="30">
        <v>0</v>
      </c>
      <c r="F9" s="30">
        <v>2</v>
      </c>
      <c r="G9" s="25">
        <v>9</v>
      </c>
      <c r="H9" s="25">
        <v>100</v>
      </c>
      <c r="I9" s="194"/>
      <c r="J9" s="190"/>
      <c r="L9" s="184"/>
      <c r="M9" s="184"/>
      <c r="N9" s="184"/>
      <c r="O9" s="184"/>
      <c r="P9" s="184"/>
      <c r="Q9" s="184"/>
      <c r="R9" s="184"/>
      <c r="S9" s="184"/>
      <c r="T9" s="184"/>
      <c r="U9" s="184"/>
    </row>
    <row r="10" spans="1:21" x14ac:dyDescent="0.2">
      <c r="A10" s="191"/>
      <c r="B10" s="194"/>
      <c r="C10" s="28">
        <v>3</v>
      </c>
      <c r="D10" s="30">
        <v>2</v>
      </c>
      <c r="E10" s="30">
        <v>3</v>
      </c>
      <c r="F10" s="30">
        <v>26</v>
      </c>
      <c r="G10" s="25">
        <v>115</v>
      </c>
      <c r="H10" s="25">
        <v>600</v>
      </c>
      <c r="I10" s="194"/>
      <c r="J10" s="190"/>
      <c r="L10" s="321"/>
      <c r="M10" s="323" t="s">
        <v>162</v>
      </c>
      <c r="N10" s="184"/>
      <c r="O10" s="184"/>
      <c r="P10" s="184"/>
      <c r="Q10" s="184"/>
      <c r="R10" s="184"/>
      <c r="S10" s="184"/>
      <c r="T10" s="184"/>
      <c r="U10" s="184"/>
    </row>
    <row r="11" spans="1:21" ht="16" customHeight="1" x14ac:dyDescent="0.2">
      <c r="A11" s="191"/>
      <c r="B11" s="194"/>
      <c r="C11" s="28">
        <v>4</v>
      </c>
      <c r="D11" s="30">
        <v>3</v>
      </c>
      <c r="E11" s="30">
        <v>4</v>
      </c>
      <c r="F11" s="30">
        <v>31</v>
      </c>
      <c r="G11" s="25">
        <v>144</v>
      </c>
      <c r="H11" s="25">
        <v>500</v>
      </c>
      <c r="I11" s="194"/>
      <c r="J11" s="190"/>
      <c r="L11" s="322"/>
      <c r="M11" s="324"/>
      <c r="N11" s="184"/>
      <c r="O11" s="184"/>
      <c r="P11" s="184"/>
      <c r="Q11" s="184"/>
      <c r="R11" s="184"/>
      <c r="S11" s="184"/>
      <c r="T11" s="184"/>
      <c r="U11" s="184"/>
    </row>
    <row r="12" spans="1:21" ht="16" customHeight="1" x14ac:dyDescent="0.2">
      <c r="A12" s="191"/>
      <c r="B12" s="194"/>
      <c r="C12" s="28">
        <v>5</v>
      </c>
      <c r="D12" s="30">
        <v>2</v>
      </c>
      <c r="E12" s="30">
        <v>2</v>
      </c>
      <c r="F12" s="30">
        <v>19</v>
      </c>
      <c r="G12" s="25">
        <v>81</v>
      </c>
      <c r="H12" s="25">
        <v>150</v>
      </c>
      <c r="I12" s="194"/>
      <c r="J12" s="190"/>
      <c r="L12" s="210" t="s">
        <v>161</v>
      </c>
      <c r="M12" s="209" cm="1">
        <f t="array" ref="M12">M7+SUM(D24:G24*(M6:P6-M7:P7))</f>
        <v>1.3005000000000001E-2</v>
      </c>
      <c r="N12" s="184"/>
      <c r="O12" s="184"/>
      <c r="P12" s="184"/>
      <c r="Q12" s="184"/>
      <c r="R12" s="184"/>
      <c r="S12" s="184"/>
      <c r="T12" s="184"/>
      <c r="U12" s="184"/>
    </row>
    <row r="13" spans="1:21" ht="20" thickBot="1" x14ac:dyDescent="0.25">
      <c r="A13" s="191"/>
      <c r="B13" s="194"/>
      <c r="C13" s="28">
        <v>6</v>
      </c>
      <c r="D13" s="30">
        <v>4</v>
      </c>
      <c r="E13" s="30">
        <v>5</v>
      </c>
      <c r="F13" s="30">
        <v>45</v>
      </c>
      <c r="G13" s="25">
        <v>186</v>
      </c>
      <c r="H13" s="25">
        <v>350</v>
      </c>
      <c r="I13" s="194"/>
      <c r="J13" s="190"/>
      <c r="L13" s="208" t="s">
        <v>160</v>
      </c>
      <c r="M13" s="207" cm="1">
        <f t="array" ref="M13">N7+SUM(D25:G25*(M6:P6-M7:P7))</f>
        <v>1.6370000000000003E-2</v>
      </c>
      <c r="N13" s="184"/>
      <c r="O13" s="184"/>
      <c r="P13" s="184"/>
      <c r="Q13" s="184"/>
      <c r="R13" s="184"/>
      <c r="S13" s="184"/>
      <c r="T13" s="184"/>
      <c r="U13" s="184"/>
    </row>
    <row r="14" spans="1:21" x14ac:dyDescent="0.2">
      <c r="A14" s="191"/>
      <c r="B14" s="194"/>
      <c r="C14" s="28">
        <v>7</v>
      </c>
      <c r="D14" s="30">
        <v>12</v>
      </c>
      <c r="E14" s="30">
        <v>15</v>
      </c>
      <c r="F14" s="30">
        <v>122</v>
      </c>
      <c r="G14" s="25">
        <v>573</v>
      </c>
      <c r="H14" s="25">
        <v>800</v>
      </c>
      <c r="I14" s="194"/>
      <c r="J14" s="190"/>
      <c r="L14" s="184"/>
      <c r="M14" s="184"/>
      <c r="N14" s="184"/>
      <c r="O14" s="184"/>
      <c r="P14" s="184"/>
      <c r="Q14" s="184"/>
      <c r="R14" s="184"/>
      <c r="S14" s="184"/>
      <c r="T14" s="184"/>
      <c r="U14" s="184"/>
    </row>
    <row r="15" spans="1:21" x14ac:dyDescent="0.2">
      <c r="A15" s="191"/>
      <c r="B15" s="194"/>
      <c r="C15" s="28">
        <v>8</v>
      </c>
      <c r="D15" s="30">
        <v>5</v>
      </c>
      <c r="E15" s="30">
        <v>6</v>
      </c>
      <c r="F15" s="30">
        <v>45</v>
      </c>
      <c r="G15" s="25">
        <v>184</v>
      </c>
      <c r="H15" s="25">
        <v>400</v>
      </c>
      <c r="I15" s="194"/>
      <c r="J15" s="190"/>
      <c r="L15" s="184"/>
      <c r="M15" s="184"/>
      <c r="N15" s="184"/>
      <c r="O15" s="184"/>
      <c r="P15" s="184"/>
      <c r="Q15" s="184"/>
      <c r="R15" s="184"/>
      <c r="S15" s="184"/>
      <c r="T15" s="184"/>
      <c r="U15" s="184"/>
    </row>
    <row r="16" spans="1:21" x14ac:dyDescent="0.2">
      <c r="A16" s="191"/>
      <c r="B16" s="194"/>
      <c r="C16" s="28">
        <v>9</v>
      </c>
      <c r="D16" s="30">
        <v>2</v>
      </c>
      <c r="E16" s="30">
        <v>3</v>
      </c>
      <c r="F16" s="30">
        <v>20</v>
      </c>
      <c r="G16" s="25">
        <v>94</v>
      </c>
      <c r="H16" s="25">
        <v>300</v>
      </c>
      <c r="I16" s="194"/>
      <c r="J16" s="190"/>
      <c r="L16" s="206" t="s">
        <v>141</v>
      </c>
      <c r="M16" s="184"/>
      <c r="N16" s="184"/>
      <c r="O16" s="184"/>
      <c r="R16" s="184"/>
      <c r="S16" s="184"/>
      <c r="T16" s="184"/>
      <c r="U16" s="184"/>
    </row>
    <row r="17" spans="1:21" x14ac:dyDescent="0.2">
      <c r="A17" s="191"/>
      <c r="B17" s="194"/>
      <c r="C17" s="26">
        <v>10</v>
      </c>
      <c r="D17" s="205">
        <v>8</v>
      </c>
      <c r="E17" s="205">
        <v>9</v>
      </c>
      <c r="F17" s="205">
        <v>81</v>
      </c>
      <c r="G17" s="34">
        <v>335</v>
      </c>
      <c r="H17" s="34">
        <v>550</v>
      </c>
      <c r="I17" s="194"/>
      <c r="J17" s="190"/>
      <c r="L17" s="184"/>
      <c r="M17" s="184"/>
      <c r="N17" s="184"/>
      <c r="O17" s="184"/>
      <c r="R17" s="184"/>
      <c r="S17" s="184"/>
      <c r="T17" s="184"/>
      <c r="U17" s="184"/>
    </row>
    <row r="18" spans="1:21" ht="16" customHeight="1" x14ac:dyDescent="0.2">
      <c r="A18" s="191"/>
      <c r="B18" s="194"/>
      <c r="C18" s="194"/>
      <c r="D18" s="194"/>
      <c r="E18" s="194"/>
      <c r="F18" s="194"/>
      <c r="G18" s="194"/>
      <c r="H18" s="194"/>
      <c r="I18" s="194"/>
      <c r="J18" s="190"/>
      <c r="L18" s="312" t="s">
        <v>159</v>
      </c>
      <c r="M18" s="312"/>
      <c r="N18" s="312"/>
      <c r="O18" s="312"/>
      <c r="P18" s="312"/>
      <c r="Q18" s="312"/>
      <c r="R18" s="312"/>
      <c r="S18" s="184"/>
      <c r="T18" s="184"/>
      <c r="U18" s="184"/>
    </row>
    <row r="19" spans="1:21" x14ac:dyDescent="0.2">
      <c r="A19" s="191"/>
      <c r="B19" s="194"/>
      <c r="C19" s="194"/>
      <c r="D19" s="194"/>
      <c r="E19" s="194"/>
      <c r="F19" s="194"/>
      <c r="G19" s="194"/>
      <c r="H19" s="194"/>
      <c r="I19" s="194"/>
      <c r="J19" s="190"/>
      <c r="L19" s="312"/>
      <c r="M19" s="312"/>
      <c r="N19" s="312"/>
      <c r="O19" s="312"/>
      <c r="P19" s="312"/>
      <c r="Q19" s="312"/>
      <c r="R19" s="312"/>
      <c r="S19" s="184"/>
      <c r="T19" s="184"/>
      <c r="U19" s="184"/>
    </row>
    <row r="20" spans="1:21" x14ac:dyDescent="0.2">
      <c r="A20" s="191"/>
      <c r="B20" s="194" t="s">
        <v>158</v>
      </c>
      <c r="C20" s="194"/>
      <c r="D20" s="194"/>
      <c r="E20" s="194"/>
      <c r="F20" s="194"/>
      <c r="G20" s="194"/>
      <c r="H20" s="194"/>
      <c r="I20" s="194"/>
      <c r="J20" s="190"/>
      <c r="L20" s="312"/>
      <c r="M20" s="312"/>
      <c r="N20" s="312"/>
      <c r="O20" s="312"/>
      <c r="P20" s="312"/>
      <c r="Q20" s="312"/>
      <c r="R20" s="312"/>
      <c r="S20" s="184"/>
      <c r="T20" s="184"/>
      <c r="U20" s="184"/>
    </row>
    <row r="21" spans="1:21" x14ac:dyDescent="0.2">
      <c r="A21" s="191"/>
      <c r="B21" s="194"/>
      <c r="C21" s="194"/>
      <c r="D21" s="194"/>
      <c r="E21" s="194"/>
      <c r="F21" s="194"/>
      <c r="G21" s="194"/>
      <c r="H21" s="194"/>
      <c r="I21" s="194"/>
      <c r="J21" s="190"/>
      <c r="L21" s="312"/>
      <c r="M21" s="312"/>
      <c r="N21" s="312"/>
      <c r="O21" s="312"/>
      <c r="P21" s="312"/>
      <c r="Q21" s="312"/>
      <c r="R21" s="312"/>
      <c r="S21" s="184"/>
      <c r="T21" s="184"/>
      <c r="U21" s="184"/>
    </row>
    <row r="22" spans="1:21" x14ac:dyDescent="0.2">
      <c r="A22" s="191"/>
      <c r="B22" s="194"/>
      <c r="C22" s="315" t="s">
        <v>157</v>
      </c>
      <c r="D22" s="317" t="s">
        <v>156</v>
      </c>
      <c r="E22" s="318"/>
      <c r="F22" s="318"/>
      <c r="G22" s="319"/>
      <c r="H22" s="194"/>
      <c r="I22" s="194"/>
      <c r="J22" s="190"/>
      <c r="L22" s="312"/>
      <c r="M22" s="312"/>
      <c r="N22" s="312"/>
      <c r="O22" s="312"/>
      <c r="P22" s="312"/>
      <c r="Q22" s="312"/>
      <c r="R22" s="312"/>
      <c r="S22" s="184"/>
      <c r="T22" s="184"/>
      <c r="U22" s="184"/>
    </row>
    <row r="23" spans="1:21" x14ac:dyDescent="0.2">
      <c r="A23" s="191"/>
      <c r="B23" s="194"/>
      <c r="C23" s="316"/>
      <c r="D23" s="204" t="s">
        <v>11</v>
      </c>
      <c r="E23" s="204" t="s">
        <v>12</v>
      </c>
      <c r="F23" s="204" t="s">
        <v>14</v>
      </c>
      <c r="G23" s="203" t="s">
        <v>15</v>
      </c>
      <c r="H23" s="194"/>
      <c r="I23" s="194"/>
      <c r="J23" s="190"/>
      <c r="L23" s="312"/>
      <c r="M23" s="312"/>
      <c r="N23" s="312"/>
      <c r="O23" s="312"/>
      <c r="P23" s="312"/>
      <c r="Q23" s="312"/>
      <c r="R23" s="312"/>
      <c r="S23" s="184"/>
      <c r="T23" s="184"/>
      <c r="U23" s="184"/>
    </row>
    <row r="24" spans="1:21" x14ac:dyDescent="0.2">
      <c r="A24" s="191"/>
      <c r="B24" s="194"/>
      <c r="C24" s="202" t="s">
        <v>155</v>
      </c>
      <c r="D24" s="201">
        <v>0.1</v>
      </c>
      <c r="E24" s="201">
        <v>0.12</v>
      </c>
      <c r="F24" s="200">
        <v>0.11</v>
      </c>
      <c r="G24" s="199">
        <v>0.09</v>
      </c>
      <c r="H24" s="194"/>
      <c r="I24" s="194"/>
      <c r="J24" s="190"/>
      <c r="L24" s="312"/>
      <c r="M24" s="312"/>
      <c r="N24" s="312"/>
      <c r="O24" s="312"/>
      <c r="P24" s="312"/>
      <c r="Q24" s="312"/>
      <c r="R24" s="312"/>
      <c r="S24" s="184"/>
      <c r="T24" s="184"/>
      <c r="U24" s="184"/>
    </row>
    <row r="25" spans="1:21" x14ac:dyDescent="0.2">
      <c r="A25" s="191"/>
      <c r="B25" s="194"/>
      <c r="C25" s="198" t="s">
        <v>154</v>
      </c>
      <c r="D25" s="197">
        <v>0.11</v>
      </c>
      <c r="E25" s="197">
        <v>0.16</v>
      </c>
      <c r="F25" s="197">
        <v>0.15</v>
      </c>
      <c r="G25" s="196">
        <v>0.13</v>
      </c>
      <c r="H25" s="194"/>
      <c r="I25" s="194"/>
      <c r="J25" s="190"/>
      <c r="L25" s="312"/>
      <c r="M25" s="312"/>
      <c r="N25" s="312"/>
      <c r="O25" s="312"/>
      <c r="P25" s="312"/>
      <c r="Q25" s="312"/>
      <c r="R25" s="312"/>
      <c r="S25" s="184"/>
      <c r="T25" s="184"/>
      <c r="U25" s="184"/>
    </row>
    <row r="26" spans="1:21" x14ac:dyDescent="0.2">
      <c r="A26" s="191"/>
      <c r="B26" s="194"/>
      <c r="C26" s="194"/>
      <c r="D26" s="194"/>
      <c r="E26" s="194"/>
      <c r="F26" s="194"/>
      <c r="G26" s="194"/>
      <c r="H26" s="194"/>
      <c r="I26" s="194"/>
      <c r="J26" s="190"/>
      <c r="L26" s="312"/>
      <c r="M26" s="312"/>
      <c r="N26" s="312"/>
      <c r="O26" s="312"/>
      <c r="P26" s="312"/>
      <c r="Q26" s="312"/>
      <c r="R26" s="312"/>
      <c r="S26" s="184"/>
      <c r="T26" s="184"/>
    </row>
    <row r="27" spans="1:21" x14ac:dyDescent="0.2">
      <c r="A27" s="191"/>
      <c r="B27" s="194"/>
      <c r="C27" s="194"/>
      <c r="D27" s="194"/>
      <c r="E27" s="194"/>
      <c r="F27" s="194"/>
      <c r="G27" s="194"/>
      <c r="H27" s="194"/>
      <c r="I27" s="194"/>
      <c r="J27" s="190"/>
      <c r="L27" s="312"/>
      <c r="M27" s="312"/>
      <c r="N27" s="312"/>
      <c r="O27" s="312"/>
      <c r="P27" s="312"/>
      <c r="Q27" s="312"/>
      <c r="R27" s="312"/>
      <c r="S27" s="184"/>
      <c r="T27" s="184"/>
    </row>
    <row r="28" spans="1:21" x14ac:dyDescent="0.2">
      <c r="A28" s="191"/>
      <c r="B28" s="194" t="s">
        <v>0</v>
      </c>
      <c r="C28" s="194"/>
      <c r="D28" s="194"/>
      <c r="E28" s="194"/>
      <c r="F28" s="194"/>
      <c r="G28" s="194"/>
      <c r="H28" s="194"/>
      <c r="I28" s="194"/>
      <c r="J28" s="190"/>
      <c r="L28" s="195"/>
      <c r="M28" s="195"/>
      <c r="N28" s="195"/>
      <c r="O28" s="195"/>
      <c r="P28" s="195"/>
      <c r="Q28" s="195"/>
      <c r="R28" s="195"/>
      <c r="S28" s="184"/>
      <c r="T28" s="184"/>
    </row>
    <row r="29" spans="1:21" ht="19" x14ac:dyDescent="0.25">
      <c r="A29" s="191"/>
      <c r="B29" s="313" t="s">
        <v>153</v>
      </c>
      <c r="C29" s="313"/>
      <c r="D29" s="313"/>
      <c r="E29" s="313"/>
      <c r="F29" s="313"/>
      <c r="G29" s="313"/>
      <c r="H29" s="313"/>
      <c r="I29" s="313"/>
      <c r="J29" s="190"/>
      <c r="L29" s="192" t="s">
        <v>3</v>
      </c>
      <c r="M29" s="184"/>
      <c r="N29" s="184"/>
      <c r="O29" s="184"/>
      <c r="P29" s="184"/>
      <c r="Q29" s="184"/>
      <c r="R29" s="184"/>
      <c r="S29" s="184"/>
      <c r="T29" s="184"/>
    </row>
    <row r="30" spans="1:21" x14ac:dyDescent="0.2">
      <c r="A30" s="191"/>
      <c r="B30" s="313"/>
      <c r="C30" s="313"/>
      <c r="D30" s="313"/>
      <c r="E30" s="313"/>
      <c r="F30" s="313"/>
      <c r="G30" s="313"/>
      <c r="H30" s="313"/>
      <c r="I30" s="313"/>
      <c r="J30" s="190"/>
      <c r="L30" s="312" t="s">
        <v>152</v>
      </c>
      <c r="M30" s="312"/>
      <c r="N30" s="312"/>
      <c r="O30" s="312"/>
      <c r="P30" s="312"/>
      <c r="Q30" s="312"/>
      <c r="R30" s="312"/>
      <c r="S30" s="184"/>
      <c r="T30" s="184"/>
    </row>
    <row r="31" spans="1:21" x14ac:dyDescent="0.2">
      <c r="A31" s="191"/>
      <c r="B31" s="194"/>
      <c r="C31" s="194"/>
      <c r="D31" s="194"/>
      <c r="E31" s="194"/>
      <c r="F31" s="194"/>
      <c r="G31" s="194"/>
      <c r="H31" s="194"/>
      <c r="I31" s="194"/>
      <c r="J31" s="190"/>
      <c r="L31" s="312"/>
      <c r="M31" s="312"/>
      <c r="N31" s="312"/>
      <c r="O31" s="312"/>
      <c r="P31" s="312"/>
      <c r="Q31" s="312"/>
      <c r="R31" s="312"/>
      <c r="S31" s="184"/>
      <c r="T31" s="184"/>
    </row>
    <row r="32" spans="1:21" x14ac:dyDescent="0.2">
      <c r="A32" s="191"/>
      <c r="B32" s="194" t="s">
        <v>1</v>
      </c>
      <c r="C32" s="194"/>
      <c r="D32" s="194"/>
      <c r="E32" s="194"/>
      <c r="F32" s="194"/>
      <c r="G32" s="194"/>
      <c r="H32" s="194"/>
      <c r="I32" s="194"/>
      <c r="J32" s="190"/>
      <c r="L32" s="312"/>
      <c r="M32" s="312"/>
      <c r="N32" s="312"/>
      <c r="O32" s="312"/>
      <c r="P32" s="312"/>
      <c r="Q32" s="312"/>
      <c r="R32" s="312"/>
      <c r="S32" s="184"/>
      <c r="T32" s="184"/>
    </row>
    <row r="33" spans="1:20" x14ac:dyDescent="0.2">
      <c r="A33" s="191"/>
      <c r="B33" s="313" t="s">
        <v>151</v>
      </c>
      <c r="C33" s="313"/>
      <c r="D33" s="313"/>
      <c r="E33" s="313"/>
      <c r="F33" s="313"/>
      <c r="G33" s="313"/>
      <c r="H33" s="313"/>
      <c r="I33" s="313"/>
      <c r="J33" s="190"/>
      <c r="L33" s="184"/>
      <c r="M33" s="184"/>
      <c r="N33" s="184"/>
      <c r="O33" s="184"/>
      <c r="P33" s="184"/>
      <c r="Q33" s="184"/>
      <c r="R33" s="184"/>
      <c r="S33" s="184"/>
      <c r="T33" s="184"/>
    </row>
    <row r="34" spans="1:20" ht="19" x14ac:dyDescent="0.25">
      <c r="A34" s="191"/>
      <c r="B34" s="313"/>
      <c r="C34" s="313"/>
      <c r="D34" s="313"/>
      <c r="E34" s="313"/>
      <c r="F34" s="313"/>
      <c r="G34" s="313"/>
      <c r="H34" s="313"/>
      <c r="I34" s="313"/>
      <c r="J34" s="190"/>
      <c r="L34" s="192" t="s">
        <v>4</v>
      </c>
      <c r="M34" s="184"/>
      <c r="N34" s="184"/>
      <c r="O34" s="184"/>
      <c r="P34" s="184"/>
      <c r="Q34" s="184"/>
      <c r="R34" s="184"/>
      <c r="S34" s="184"/>
      <c r="T34" s="184"/>
    </row>
    <row r="35" spans="1:20" x14ac:dyDescent="0.2">
      <c r="A35" s="191"/>
      <c r="B35" s="313"/>
      <c r="C35" s="313"/>
      <c r="D35" s="313"/>
      <c r="E35" s="313"/>
      <c r="F35" s="313"/>
      <c r="G35" s="313"/>
      <c r="H35" s="313"/>
      <c r="I35" s="313"/>
      <c r="J35" s="190"/>
      <c r="L35" s="184" t="s">
        <v>150</v>
      </c>
      <c r="M35" s="184"/>
      <c r="N35" s="184"/>
      <c r="O35" s="184"/>
      <c r="P35" s="184"/>
      <c r="Q35" s="184"/>
      <c r="R35" s="184"/>
      <c r="S35" s="184"/>
      <c r="T35" s="184"/>
    </row>
    <row r="36" spans="1:20" ht="17" thickBot="1" x14ac:dyDescent="0.25">
      <c r="A36" s="189"/>
      <c r="B36" s="187"/>
      <c r="C36" s="188"/>
      <c r="D36" s="188"/>
      <c r="E36" s="188"/>
      <c r="F36" s="187"/>
      <c r="G36" s="187"/>
      <c r="H36" s="187"/>
      <c r="I36" s="187"/>
      <c r="J36" s="186"/>
      <c r="L36" s="184"/>
      <c r="M36" s="184"/>
      <c r="N36" s="184"/>
      <c r="O36" s="184"/>
      <c r="P36" s="184"/>
      <c r="Q36" s="184"/>
      <c r="R36" s="184"/>
      <c r="S36" s="184"/>
      <c r="T36" s="184"/>
    </row>
    <row r="37" spans="1:20" ht="17" thickBot="1" x14ac:dyDescent="0.25">
      <c r="A37" s="189" t="s">
        <v>102</v>
      </c>
      <c r="B37" s="187"/>
      <c r="C37" s="188"/>
      <c r="D37" s="188"/>
      <c r="E37" s="188"/>
      <c r="F37" s="187"/>
      <c r="G37" s="187"/>
      <c r="H37" s="187"/>
      <c r="I37" s="187"/>
      <c r="J37" s="186"/>
      <c r="M37" s="184"/>
      <c r="N37" s="184"/>
      <c r="O37" s="184"/>
      <c r="P37" s="184"/>
      <c r="Q37" s="184"/>
      <c r="R37" s="184"/>
      <c r="S37" s="184"/>
      <c r="T37" s="184"/>
    </row>
    <row r="38" spans="1:20" x14ac:dyDescent="0.2">
      <c r="B38" s="184"/>
      <c r="C38" s="184"/>
      <c r="D38" s="184"/>
      <c r="E38" s="184"/>
      <c r="F38" s="184"/>
      <c r="G38" s="184"/>
      <c r="H38" s="184"/>
      <c r="I38" s="184"/>
      <c r="M38" s="184"/>
      <c r="N38" s="184"/>
      <c r="O38" s="184"/>
      <c r="P38" s="184"/>
      <c r="Q38" s="184"/>
      <c r="R38" s="184"/>
      <c r="S38" s="184"/>
      <c r="T38" s="184"/>
    </row>
    <row r="39" spans="1:20" x14ac:dyDescent="0.2">
      <c r="A39" s="184"/>
      <c r="B39" s="184"/>
      <c r="C39" s="184"/>
      <c r="D39" s="184"/>
      <c r="E39" s="184"/>
      <c r="F39" s="184"/>
      <c r="G39" s="184"/>
      <c r="H39" s="184"/>
      <c r="I39" s="184"/>
      <c r="J39" s="184"/>
      <c r="M39" s="184"/>
      <c r="N39" s="184"/>
      <c r="O39" s="184"/>
      <c r="P39" s="184"/>
      <c r="Q39" s="184"/>
      <c r="R39" s="184"/>
      <c r="S39" s="184"/>
      <c r="T39" s="184"/>
    </row>
    <row r="40" spans="1:20" x14ac:dyDescent="0.2">
      <c r="A40" s="184"/>
      <c r="B40" s="184"/>
      <c r="C40" s="184"/>
      <c r="D40" s="184"/>
      <c r="E40" s="184"/>
      <c r="F40" s="184"/>
      <c r="G40" s="184"/>
      <c r="H40" s="184"/>
      <c r="I40" s="184"/>
      <c r="J40" s="184"/>
      <c r="M40" s="184"/>
      <c r="N40" s="184"/>
      <c r="O40" s="184"/>
      <c r="P40" s="184"/>
      <c r="Q40" s="184"/>
      <c r="R40" s="184"/>
      <c r="S40" s="184"/>
      <c r="T40" s="184"/>
    </row>
    <row r="41" spans="1:20" x14ac:dyDescent="0.2">
      <c r="A41" s="184"/>
      <c r="B41" s="184"/>
      <c r="C41" s="184"/>
      <c r="D41" s="184"/>
      <c r="E41" s="184"/>
      <c r="F41" s="184"/>
      <c r="G41" s="184"/>
      <c r="H41" s="184"/>
      <c r="I41" s="184"/>
      <c r="J41" s="184"/>
      <c r="M41" s="184"/>
      <c r="N41" s="184"/>
      <c r="O41" s="184"/>
      <c r="P41" s="184"/>
      <c r="Q41" s="184"/>
      <c r="R41" s="184"/>
      <c r="S41" s="184"/>
      <c r="T41" s="184"/>
    </row>
    <row r="42" spans="1:20" x14ac:dyDescent="0.2">
      <c r="A42" s="184"/>
      <c r="B42" s="184"/>
      <c r="C42" s="184"/>
      <c r="D42" s="184"/>
      <c r="E42" s="184"/>
      <c r="F42" s="184"/>
      <c r="G42" s="184"/>
      <c r="H42" s="184"/>
      <c r="I42" s="184"/>
      <c r="J42" s="184"/>
      <c r="M42" s="184"/>
      <c r="N42" s="184"/>
      <c r="O42" s="184"/>
      <c r="P42" s="184"/>
      <c r="Q42" s="184"/>
      <c r="R42" s="184"/>
      <c r="S42" s="184"/>
      <c r="T42" s="184"/>
    </row>
    <row r="43" spans="1:20" x14ac:dyDescent="0.2">
      <c r="A43" s="184"/>
      <c r="B43" s="184"/>
      <c r="C43" s="184"/>
      <c r="D43" s="184"/>
      <c r="E43" s="184"/>
      <c r="F43" s="184"/>
      <c r="G43" s="184"/>
      <c r="H43" s="184"/>
      <c r="I43" s="184"/>
      <c r="J43" s="184"/>
      <c r="M43" s="184"/>
      <c r="N43" s="184"/>
      <c r="O43" s="184"/>
      <c r="P43" s="184"/>
      <c r="Q43" s="184"/>
      <c r="R43" s="184"/>
      <c r="S43" s="184"/>
      <c r="T43" s="184"/>
    </row>
    <row r="44" spans="1:20" x14ac:dyDescent="0.2">
      <c r="A44" s="184"/>
      <c r="B44" s="184"/>
      <c r="C44" s="184"/>
      <c r="D44" s="184"/>
      <c r="E44" s="184"/>
      <c r="F44" s="184"/>
      <c r="G44" s="184"/>
      <c r="H44" s="184"/>
      <c r="I44" s="184"/>
      <c r="J44" s="184"/>
      <c r="M44" s="184"/>
      <c r="N44" s="184"/>
      <c r="O44" s="184"/>
      <c r="P44" s="184"/>
      <c r="Q44" s="184"/>
      <c r="R44" s="184"/>
      <c r="S44" s="184"/>
      <c r="T44" s="184"/>
    </row>
    <row r="45" spans="1:20" x14ac:dyDescent="0.2">
      <c r="A45" s="184"/>
      <c r="B45" s="184"/>
      <c r="C45" s="184"/>
      <c r="D45" s="184"/>
      <c r="E45" s="184"/>
      <c r="F45" s="184"/>
      <c r="G45" s="184"/>
      <c r="H45" s="184"/>
      <c r="I45" s="184"/>
      <c r="J45" s="184"/>
      <c r="M45" s="184"/>
      <c r="N45" s="184"/>
      <c r="O45" s="184"/>
      <c r="P45" s="184"/>
      <c r="Q45" s="184"/>
      <c r="R45" s="184"/>
      <c r="S45" s="184"/>
      <c r="T45" s="184"/>
    </row>
    <row r="46" spans="1:20" x14ac:dyDescent="0.2">
      <c r="A46" s="184"/>
      <c r="B46" s="184"/>
      <c r="C46" s="184"/>
      <c r="D46" s="184"/>
      <c r="E46" s="184"/>
      <c r="F46" s="184"/>
      <c r="G46" s="184"/>
      <c r="H46" s="184"/>
      <c r="I46" s="184"/>
      <c r="J46" s="184"/>
      <c r="M46" s="184"/>
      <c r="N46" s="184"/>
      <c r="O46" s="184"/>
      <c r="P46" s="184"/>
      <c r="Q46" s="184"/>
      <c r="R46" s="184"/>
      <c r="S46" s="184"/>
      <c r="T46" s="184"/>
    </row>
    <row r="47" spans="1:20" x14ac:dyDescent="0.2">
      <c r="A47" s="184"/>
      <c r="B47" s="184"/>
      <c r="C47" s="184"/>
      <c r="D47" s="184"/>
      <c r="E47" s="184"/>
      <c r="F47" s="184"/>
      <c r="G47" s="184"/>
      <c r="H47" s="184"/>
      <c r="I47" s="184"/>
      <c r="J47" s="184"/>
      <c r="M47" s="184"/>
      <c r="N47" s="184"/>
      <c r="O47" s="184"/>
      <c r="P47" s="184"/>
      <c r="Q47" s="184"/>
      <c r="R47" s="184"/>
      <c r="S47" s="184"/>
      <c r="T47" s="184"/>
    </row>
    <row r="48" spans="1:20" x14ac:dyDescent="0.2">
      <c r="A48" s="184"/>
      <c r="B48" s="184"/>
      <c r="C48" s="184"/>
      <c r="D48" s="184"/>
      <c r="E48" s="184"/>
      <c r="F48" s="184"/>
      <c r="G48" s="184"/>
      <c r="H48" s="184"/>
      <c r="I48" s="184"/>
      <c r="J48" s="184"/>
      <c r="L48" s="184"/>
      <c r="M48" s="184"/>
      <c r="N48" s="184"/>
      <c r="O48" s="184"/>
      <c r="P48" s="184"/>
      <c r="Q48" s="184"/>
      <c r="R48" s="184"/>
      <c r="S48" s="184"/>
      <c r="T48" s="184"/>
    </row>
    <row r="49" spans="1:20" x14ac:dyDescent="0.2">
      <c r="A49" s="184"/>
      <c r="B49" s="184"/>
      <c r="C49" s="184"/>
      <c r="D49" s="184"/>
      <c r="E49" s="184"/>
      <c r="F49" s="184"/>
      <c r="G49" s="184"/>
      <c r="H49" s="184"/>
      <c r="I49" s="184"/>
      <c r="J49" s="184"/>
      <c r="L49" s="184"/>
      <c r="M49" s="184"/>
      <c r="N49" s="184"/>
      <c r="O49" s="184"/>
      <c r="P49" s="184"/>
      <c r="Q49" s="184"/>
      <c r="R49" s="184"/>
      <c r="S49" s="184"/>
      <c r="T49" s="184"/>
    </row>
    <row r="50" spans="1:20" x14ac:dyDescent="0.2">
      <c r="A50" s="184"/>
      <c r="B50" s="184"/>
      <c r="C50" s="184"/>
      <c r="D50" s="184"/>
      <c r="E50" s="184"/>
      <c r="F50" s="184"/>
      <c r="G50" s="184"/>
      <c r="H50" s="184"/>
      <c r="I50" s="184"/>
      <c r="J50" s="184"/>
      <c r="L50" s="184"/>
      <c r="M50" s="184"/>
      <c r="N50" s="184"/>
      <c r="O50" s="184"/>
      <c r="P50" s="184"/>
      <c r="Q50" s="184"/>
      <c r="R50" s="184"/>
      <c r="S50" s="184"/>
      <c r="T50" s="184"/>
    </row>
    <row r="51" spans="1:20" x14ac:dyDescent="0.2">
      <c r="A51" s="184"/>
      <c r="B51" s="184"/>
      <c r="C51" s="184"/>
      <c r="D51" s="184"/>
      <c r="E51" s="184"/>
      <c r="F51" s="184"/>
      <c r="G51" s="184"/>
      <c r="H51" s="184"/>
      <c r="I51" s="184"/>
      <c r="J51" s="184"/>
      <c r="L51" s="184"/>
      <c r="M51" s="184"/>
      <c r="N51" s="184"/>
      <c r="O51" s="184"/>
      <c r="P51" s="184"/>
      <c r="Q51" s="184"/>
      <c r="R51" s="184"/>
      <c r="S51" s="184"/>
      <c r="T51" s="184"/>
    </row>
    <row r="52" spans="1:20" x14ac:dyDescent="0.2">
      <c r="A52" s="184"/>
      <c r="B52" s="184"/>
      <c r="C52" s="184"/>
      <c r="D52" s="184"/>
      <c r="E52" s="184"/>
      <c r="F52" s="184"/>
      <c r="G52" s="184"/>
      <c r="H52" s="184"/>
      <c r="I52" s="184"/>
      <c r="J52" s="184"/>
      <c r="L52" s="184"/>
      <c r="M52" s="184"/>
      <c r="N52" s="184"/>
      <c r="O52" s="184"/>
      <c r="P52" s="184"/>
      <c r="Q52" s="184"/>
      <c r="R52" s="184"/>
      <c r="S52" s="184"/>
      <c r="T52" s="184"/>
    </row>
    <row r="53" spans="1:20" x14ac:dyDescent="0.2">
      <c r="A53" s="184"/>
      <c r="B53" s="184"/>
      <c r="C53" s="184"/>
      <c r="D53" s="184"/>
      <c r="E53" s="184"/>
      <c r="F53" s="184"/>
      <c r="G53" s="184"/>
      <c r="H53" s="184"/>
      <c r="I53" s="184"/>
      <c r="J53" s="184"/>
      <c r="L53" s="184"/>
      <c r="M53" s="184"/>
      <c r="N53" s="184"/>
      <c r="O53" s="184"/>
      <c r="P53" s="184"/>
      <c r="Q53" s="184"/>
      <c r="R53" s="184"/>
      <c r="S53" s="184"/>
      <c r="T53" s="184"/>
    </row>
    <row r="54" spans="1:20" x14ac:dyDescent="0.2">
      <c r="A54" s="184"/>
      <c r="B54" s="184"/>
      <c r="C54" s="184"/>
      <c r="D54" s="184"/>
      <c r="E54" s="184"/>
      <c r="F54" s="184"/>
      <c r="G54" s="184"/>
      <c r="H54" s="184"/>
      <c r="I54" s="184"/>
      <c r="J54" s="184"/>
      <c r="L54" s="184"/>
      <c r="M54" s="184"/>
      <c r="N54" s="184"/>
      <c r="O54" s="184"/>
      <c r="P54" s="184"/>
      <c r="Q54" s="184"/>
      <c r="R54" s="184"/>
      <c r="S54" s="184"/>
      <c r="T54" s="184"/>
    </row>
    <row r="55" spans="1:20" x14ac:dyDescent="0.2">
      <c r="A55" s="184"/>
      <c r="B55" s="184"/>
      <c r="C55" s="184"/>
      <c r="D55" s="184"/>
      <c r="E55" s="184"/>
      <c r="F55" s="184"/>
      <c r="G55" s="184"/>
      <c r="H55" s="184"/>
      <c r="I55" s="184"/>
      <c r="J55" s="184"/>
      <c r="L55" s="184"/>
      <c r="M55" s="184"/>
      <c r="N55" s="184"/>
      <c r="O55" s="184"/>
      <c r="P55" s="184"/>
      <c r="Q55" s="184"/>
      <c r="R55" s="184"/>
      <c r="S55" s="184"/>
      <c r="T55" s="184"/>
    </row>
    <row r="56" spans="1:20" x14ac:dyDescent="0.2">
      <c r="A56" s="184"/>
      <c r="B56" s="184"/>
      <c r="C56" s="184"/>
      <c r="D56" s="184"/>
      <c r="E56" s="184"/>
      <c r="F56" s="184"/>
      <c r="G56" s="184"/>
      <c r="H56" s="184"/>
      <c r="I56" s="184"/>
      <c r="J56" s="184"/>
      <c r="L56" s="184"/>
      <c r="M56" s="184"/>
      <c r="N56" s="184"/>
      <c r="O56" s="184"/>
      <c r="P56" s="184"/>
      <c r="Q56" s="184"/>
      <c r="R56" s="184"/>
      <c r="S56" s="184"/>
      <c r="T56" s="184"/>
    </row>
    <row r="57" spans="1:20" x14ac:dyDescent="0.2">
      <c r="A57" s="184"/>
      <c r="B57" s="184"/>
      <c r="C57" s="184"/>
      <c r="D57" s="184"/>
      <c r="E57" s="184"/>
      <c r="F57" s="184"/>
      <c r="G57" s="184"/>
      <c r="H57" s="184"/>
      <c r="I57" s="184"/>
      <c r="J57" s="184"/>
      <c r="L57" s="184"/>
      <c r="M57" s="184"/>
      <c r="N57" s="184"/>
      <c r="O57" s="184"/>
      <c r="P57" s="184"/>
      <c r="Q57" s="184"/>
      <c r="R57" s="184"/>
      <c r="S57" s="184"/>
      <c r="T57" s="184"/>
    </row>
    <row r="58" spans="1:20" x14ac:dyDescent="0.2">
      <c r="A58" s="184"/>
      <c r="B58" s="184"/>
      <c r="C58" s="184"/>
      <c r="D58" s="184"/>
      <c r="E58" s="184"/>
      <c r="F58" s="184"/>
      <c r="G58" s="184"/>
      <c r="H58" s="184"/>
      <c r="I58" s="184"/>
      <c r="J58" s="184"/>
      <c r="L58" s="184"/>
      <c r="M58" s="184"/>
      <c r="N58" s="184"/>
      <c r="O58" s="184"/>
      <c r="P58" s="184"/>
      <c r="Q58" s="184"/>
      <c r="R58" s="184"/>
      <c r="S58" s="184"/>
      <c r="T58" s="184"/>
    </row>
    <row r="59" spans="1:20" x14ac:dyDescent="0.2">
      <c r="A59" s="184"/>
      <c r="B59" s="184"/>
      <c r="C59" s="184"/>
      <c r="D59" s="184"/>
      <c r="E59" s="184"/>
      <c r="F59" s="184"/>
      <c r="G59" s="184"/>
      <c r="H59" s="184"/>
      <c r="I59" s="184"/>
      <c r="J59" s="184"/>
      <c r="L59" s="184"/>
      <c r="M59" s="184"/>
      <c r="N59" s="184"/>
      <c r="O59" s="184"/>
      <c r="P59" s="184"/>
      <c r="Q59" s="184"/>
      <c r="R59" s="184"/>
      <c r="S59" s="184"/>
      <c r="T59" s="184"/>
    </row>
    <row r="60" spans="1:20" x14ac:dyDescent="0.2">
      <c r="A60" s="184"/>
      <c r="B60" s="184"/>
      <c r="C60" s="184"/>
      <c r="D60" s="184"/>
      <c r="E60" s="184"/>
      <c r="F60" s="184"/>
      <c r="G60" s="184"/>
      <c r="H60" s="184"/>
      <c r="I60" s="184"/>
      <c r="J60" s="184"/>
      <c r="L60" s="184"/>
      <c r="M60" s="184"/>
      <c r="N60" s="184"/>
      <c r="O60" s="184"/>
      <c r="P60" s="184"/>
      <c r="Q60" s="184"/>
      <c r="R60" s="184"/>
      <c r="S60" s="184"/>
      <c r="T60" s="184"/>
    </row>
    <row r="61" spans="1:20" x14ac:dyDescent="0.2">
      <c r="A61" s="184"/>
      <c r="B61" s="184"/>
      <c r="C61" s="184"/>
      <c r="D61" s="184"/>
      <c r="E61" s="184"/>
      <c r="F61" s="184"/>
      <c r="G61" s="184"/>
      <c r="H61" s="184"/>
      <c r="I61" s="184"/>
      <c r="J61" s="184"/>
      <c r="L61" s="184"/>
      <c r="M61" s="184"/>
      <c r="N61" s="184"/>
      <c r="O61" s="184"/>
      <c r="P61" s="184"/>
      <c r="Q61" s="184"/>
      <c r="R61" s="184"/>
      <c r="S61" s="184"/>
      <c r="T61" s="184"/>
    </row>
    <row r="62" spans="1:20" x14ac:dyDescent="0.2">
      <c r="A62" s="184"/>
      <c r="B62" s="184"/>
      <c r="C62" s="184"/>
      <c r="D62" s="184"/>
      <c r="E62" s="184"/>
      <c r="F62" s="184"/>
      <c r="G62" s="184"/>
      <c r="H62" s="184"/>
      <c r="I62" s="184"/>
      <c r="J62" s="184"/>
      <c r="L62" s="184"/>
      <c r="M62" s="184"/>
      <c r="N62" s="184"/>
      <c r="O62" s="184"/>
      <c r="P62" s="184"/>
      <c r="Q62" s="184"/>
      <c r="R62" s="184"/>
      <c r="S62" s="184"/>
      <c r="T62" s="184"/>
    </row>
    <row r="63" spans="1:20" x14ac:dyDescent="0.2">
      <c r="A63" s="184"/>
      <c r="B63" s="184"/>
      <c r="C63" s="184"/>
      <c r="D63" s="184"/>
      <c r="E63" s="184"/>
      <c r="F63" s="184"/>
      <c r="G63" s="184"/>
      <c r="H63" s="184"/>
      <c r="I63" s="184"/>
      <c r="J63" s="184"/>
      <c r="L63" s="184"/>
      <c r="M63" s="184"/>
      <c r="N63" s="184"/>
      <c r="O63" s="184"/>
      <c r="P63" s="184"/>
      <c r="Q63" s="184"/>
      <c r="R63" s="184"/>
      <c r="S63" s="184"/>
      <c r="T63" s="184"/>
    </row>
    <row r="64" spans="1:20" x14ac:dyDescent="0.2">
      <c r="A64" s="184"/>
      <c r="B64" s="184"/>
      <c r="C64" s="184"/>
      <c r="D64" s="184"/>
      <c r="E64" s="184"/>
      <c r="F64" s="184"/>
      <c r="G64" s="184"/>
      <c r="H64" s="184"/>
      <c r="I64" s="184"/>
      <c r="J64" s="184"/>
      <c r="L64" s="184"/>
      <c r="M64" s="184"/>
      <c r="N64" s="184"/>
      <c r="O64" s="184"/>
      <c r="P64" s="184"/>
      <c r="Q64" s="184"/>
      <c r="R64" s="184"/>
      <c r="S64" s="184"/>
      <c r="T64" s="184"/>
    </row>
    <row r="65" spans="1:20" x14ac:dyDescent="0.2">
      <c r="A65" s="184"/>
      <c r="B65" s="184"/>
      <c r="C65" s="184"/>
      <c r="D65" s="184"/>
      <c r="E65" s="184"/>
      <c r="F65" s="184"/>
      <c r="G65" s="184"/>
      <c r="H65" s="184"/>
      <c r="I65" s="184"/>
      <c r="J65" s="184"/>
      <c r="L65" s="184"/>
      <c r="M65" s="184"/>
      <c r="N65" s="184"/>
      <c r="O65" s="184"/>
      <c r="P65" s="184"/>
      <c r="Q65" s="184"/>
      <c r="R65" s="184"/>
      <c r="S65" s="184"/>
      <c r="T65" s="184"/>
    </row>
    <row r="66" spans="1:20" x14ac:dyDescent="0.2">
      <c r="A66" s="184"/>
      <c r="B66" s="184"/>
      <c r="C66" s="184"/>
      <c r="D66" s="184"/>
      <c r="E66" s="184"/>
      <c r="F66" s="184"/>
      <c r="G66" s="184"/>
      <c r="H66" s="184"/>
      <c r="I66" s="184"/>
      <c r="J66" s="184"/>
      <c r="L66" s="184"/>
      <c r="M66" s="184"/>
      <c r="N66" s="184"/>
      <c r="O66" s="184"/>
      <c r="P66" s="184"/>
      <c r="Q66" s="184"/>
      <c r="R66" s="184"/>
      <c r="S66" s="184"/>
      <c r="T66" s="184"/>
    </row>
    <row r="67" spans="1:20" x14ac:dyDescent="0.2">
      <c r="A67" s="184"/>
      <c r="B67" s="184"/>
      <c r="C67" s="184"/>
      <c r="D67" s="184"/>
      <c r="E67" s="184"/>
      <c r="F67" s="184"/>
      <c r="G67" s="184"/>
      <c r="H67" s="184"/>
      <c r="I67" s="184"/>
      <c r="J67" s="184"/>
      <c r="L67" s="184"/>
      <c r="M67" s="184"/>
      <c r="N67" s="184"/>
      <c r="O67" s="184"/>
      <c r="P67" s="184"/>
      <c r="Q67" s="184"/>
      <c r="R67" s="184"/>
      <c r="S67" s="184"/>
      <c r="T67" s="184"/>
    </row>
    <row r="68" spans="1:20" x14ac:dyDescent="0.2">
      <c r="A68" s="184"/>
      <c r="B68" s="184"/>
      <c r="C68" s="184"/>
      <c r="D68" s="184"/>
      <c r="E68" s="184"/>
      <c r="F68" s="184"/>
      <c r="G68" s="184"/>
      <c r="H68" s="184"/>
      <c r="I68" s="184"/>
      <c r="J68" s="184"/>
      <c r="L68" s="184"/>
      <c r="M68" s="184"/>
      <c r="N68" s="184"/>
      <c r="O68" s="184"/>
      <c r="P68" s="184"/>
      <c r="Q68" s="184"/>
      <c r="R68" s="184"/>
      <c r="S68" s="184"/>
      <c r="T68" s="184"/>
    </row>
    <row r="69" spans="1:20" x14ac:dyDescent="0.2">
      <c r="A69" s="184"/>
      <c r="B69" s="184"/>
      <c r="C69" s="184"/>
      <c r="D69" s="184"/>
      <c r="E69" s="184"/>
      <c r="F69" s="184"/>
      <c r="G69" s="184"/>
      <c r="H69" s="184"/>
      <c r="I69" s="184"/>
      <c r="J69" s="184"/>
      <c r="L69" s="184"/>
      <c r="M69" s="184"/>
      <c r="N69" s="184"/>
      <c r="O69" s="184"/>
      <c r="P69" s="184"/>
      <c r="Q69" s="184"/>
      <c r="R69" s="184"/>
      <c r="S69" s="184"/>
      <c r="T69" s="184"/>
    </row>
    <row r="70" spans="1:20" x14ac:dyDescent="0.2">
      <c r="A70" s="184"/>
      <c r="B70" s="184"/>
      <c r="C70" s="184"/>
      <c r="D70" s="184"/>
      <c r="E70" s="184"/>
      <c r="F70" s="184"/>
      <c r="G70" s="184"/>
      <c r="H70" s="184"/>
      <c r="I70" s="184"/>
      <c r="J70" s="184"/>
      <c r="L70" s="183"/>
      <c r="M70" s="183"/>
      <c r="N70" s="183"/>
    </row>
    <row r="71" spans="1:20" x14ac:dyDescent="0.2">
      <c r="A71" s="184"/>
      <c r="B71" s="184"/>
      <c r="C71" s="184"/>
      <c r="D71" s="184"/>
      <c r="E71" s="184"/>
      <c r="F71" s="184"/>
      <c r="G71" s="184"/>
      <c r="H71" s="184"/>
      <c r="I71" s="184"/>
      <c r="J71" s="184"/>
      <c r="L71" s="183"/>
      <c r="M71" s="183"/>
      <c r="N71" s="183"/>
    </row>
    <row r="72" spans="1:20" x14ac:dyDescent="0.2">
      <c r="A72" s="184"/>
      <c r="B72" s="184"/>
      <c r="C72" s="184"/>
      <c r="D72" s="184"/>
      <c r="E72" s="184"/>
      <c r="F72" s="184"/>
      <c r="G72" s="184"/>
      <c r="H72" s="184"/>
      <c r="I72" s="184"/>
      <c r="J72" s="184"/>
      <c r="L72" s="183"/>
      <c r="M72" s="183"/>
      <c r="N72" s="183"/>
    </row>
    <row r="73" spans="1:20" x14ac:dyDescent="0.2">
      <c r="A73" s="184"/>
      <c r="B73" s="184"/>
      <c r="C73" s="184"/>
      <c r="D73" s="184"/>
      <c r="E73" s="184"/>
      <c r="F73" s="184"/>
      <c r="G73" s="184"/>
      <c r="H73" s="184"/>
      <c r="I73" s="184"/>
      <c r="J73" s="184"/>
      <c r="L73" s="183"/>
      <c r="M73" s="183"/>
      <c r="N73" s="183"/>
    </row>
    <row r="74" spans="1:20" x14ac:dyDescent="0.2">
      <c r="A74" s="184"/>
      <c r="B74" s="184"/>
      <c r="C74" s="184"/>
      <c r="D74" s="184"/>
      <c r="E74" s="184"/>
      <c r="F74" s="184"/>
      <c r="G74" s="184"/>
      <c r="H74" s="184"/>
      <c r="I74" s="184"/>
      <c r="J74" s="184"/>
      <c r="L74" s="183"/>
      <c r="M74" s="183"/>
      <c r="N74" s="183"/>
    </row>
    <row r="75" spans="1:20" x14ac:dyDescent="0.2">
      <c r="A75" s="184"/>
      <c r="B75" s="184"/>
      <c r="C75" s="184"/>
      <c r="D75" s="184"/>
      <c r="E75" s="184"/>
      <c r="F75" s="184"/>
      <c r="G75" s="184"/>
      <c r="H75" s="184"/>
      <c r="I75" s="184"/>
      <c r="J75" s="184"/>
      <c r="L75" s="183"/>
      <c r="M75" s="183"/>
      <c r="N75" s="183"/>
    </row>
    <row r="76" spans="1:20" x14ac:dyDescent="0.2">
      <c r="A76" s="184"/>
      <c r="B76" s="184"/>
      <c r="C76" s="184"/>
      <c r="D76" s="184"/>
      <c r="E76" s="184"/>
      <c r="F76" s="184"/>
      <c r="G76" s="184"/>
      <c r="H76" s="184"/>
      <c r="I76" s="184"/>
      <c r="J76" s="184"/>
      <c r="L76" s="184"/>
      <c r="M76" s="185"/>
      <c r="N76" s="184"/>
    </row>
    <row r="77" spans="1:20" x14ac:dyDescent="0.2">
      <c r="A77" s="184"/>
      <c r="B77" s="184"/>
      <c r="C77" s="184"/>
      <c r="D77" s="184"/>
      <c r="E77" s="184"/>
      <c r="F77" s="184"/>
      <c r="G77" s="184"/>
      <c r="H77" s="184"/>
      <c r="I77" s="184"/>
      <c r="J77" s="184"/>
      <c r="L77" s="183"/>
      <c r="M77" s="183"/>
      <c r="N77" s="183"/>
    </row>
    <row r="78" spans="1:20" x14ac:dyDescent="0.2">
      <c r="A78" s="184"/>
      <c r="B78" s="184"/>
      <c r="C78" s="184"/>
      <c r="D78" s="184"/>
      <c r="E78" s="184"/>
      <c r="F78" s="184"/>
      <c r="G78" s="184"/>
      <c r="H78" s="184"/>
      <c r="I78" s="184"/>
      <c r="J78" s="184"/>
      <c r="L78" s="183"/>
      <c r="M78" s="183"/>
      <c r="N78" s="183"/>
    </row>
    <row r="79" spans="1:20" x14ac:dyDescent="0.2">
      <c r="A79" s="184"/>
      <c r="B79" s="184"/>
      <c r="C79" s="184"/>
      <c r="D79" s="184"/>
      <c r="E79" s="184"/>
      <c r="F79" s="184"/>
      <c r="G79" s="184"/>
      <c r="H79" s="184"/>
      <c r="I79" s="184"/>
      <c r="J79" s="184"/>
      <c r="L79" s="183"/>
      <c r="M79" s="183"/>
      <c r="N79" s="183"/>
    </row>
    <row r="80" spans="1:20" x14ac:dyDescent="0.2">
      <c r="A80" s="184"/>
      <c r="B80" s="184"/>
      <c r="C80" s="184"/>
      <c r="D80" s="184"/>
      <c r="E80" s="184"/>
      <c r="F80" s="184"/>
      <c r="G80" s="184"/>
      <c r="H80" s="184"/>
      <c r="I80" s="184"/>
      <c r="J80" s="184"/>
      <c r="L80" s="183"/>
      <c r="M80" s="183"/>
      <c r="N80" s="183"/>
    </row>
    <row r="81" spans="1:14" x14ac:dyDescent="0.2">
      <c r="A81" s="184"/>
      <c r="B81" s="184"/>
      <c r="C81" s="184"/>
      <c r="D81" s="184"/>
      <c r="E81" s="184"/>
      <c r="F81" s="184"/>
      <c r="G81" s="184"/>
      <c r="H81" s="184"/>
      <c r="I81" s="184"/>
      <c r="J81" s="184"/>
      <c r="L81" s="183"/>
      <c r="M81" s="183"/>
      <c r="N81" s="183"/>
    </row>
    <row r="82" spans="1:14" x14ac:dyDescent="0.2">
      <c r="A82" s="184"/>
      <c r="B82" s="184"/>
      <c r="C82" s="184"/>
      <c r="D82" s="184"/>
      <c r="E82" s="184"/>
      <c r="F82" s="184"/>
      <c r="G82" s="184"/>
      <c r="H82" s="184"/>
      <c r="I82" s="184"/>
      <c r="J82" s="184"/>
      <c r="L82" s="183"/>
      <c r="M82" s="183"/>
      <c r="N82" s="183"/>
    </row>
    <row r="83" spans="1:14" x14ac:dyDescent="0.2">
      <c r="A83" s="184"/>
      <c r="B83" s="184"/>
      <c r="C83" s="184"/>
      <c r="D83" s="184"/>
      <c r="E83" s="184"/>
      <c r="F83" s="184"/>
      <c r="G83" s="184"/>
      <c r="H83" s="184"/>
      <c r="I83" s="184"/>
      <c r="J83" s="184"/>
      <c r="L83" s="183"/>
      <c r="M83" s="183"/>
      <c r="N83" s="183"/>
    </row>
    <row r="84" spans="1:14" x14ac:dyDescent="0.2">
      <c r="A84" s="184"/>
      <c r="B84" s="184"/>
      <c r="C84" s="184"/>
      <c r="D84" s="184"/>
      <c r="E84" s="184"/>
      <c r="F84" s="184"/>
      <c r="G84" s="184"/>
      <c r="H84" s="184"/>
      <c r="I84" s="184"/>
      <c r="J84" s="184"/>
      <c r="L84" s="183"/>
      <c r="M84" s="183"/>
      <c r="N84" s="183"/>
    </row>
    <row r="85" spans="1:14" x14ac:dyDescent="0.2">
      <c r="A85" s="184"/>
      <c r="B85" s="184"/>
      <c r="C85" s="184"/>
      <c r="D85" s="184"/>
      <c r="E85" s="184"/>
      <c r="F85" s="184"/>
      <c r="G85" s="184"/>
      <c r="H85" s="184"/>
      <c r="I85" s="184"/>
      <c r="J85" s="184"/>
      <c r="L85" s="183"/>
      <c r="M85" s="183"/>
      <c r="N85" s="183"/>
    </row>
    <row r="86" spans="1:14" x14ac:dyDescent="0.2">
      <c r="A86" s="184"/>
      <c r="B86" s="184"/>
      <c r="C86" s="184"/>
      <c r="D86" s="184"/>
      <c r="E86" s="184"/>
      <c r="F86" s="184"/>
      <c r="G86" s="184"/>
      <c r="H86" s="184"/>
      <c r="I86" s="184"/>
      <c r="J86" s="184"/>
      <c r="L86" s="184"/>
      <c r="M86" s="185"/>
      <c r="N86" s="184"/>
    </row>
    <row r="87" spans="1:14" x14ac:dyDescent="0.2">
      <c r="A87" s="184"/>
      <c r="B87" s="184"/>
      <c r="C87" s="184"/>
      <c r="D87" s="184"/>
      <c r="E87" s="184"/>
      <c r="F87" s="184"/>
      <c r="G87" s="184"/>
      <c r="H87" s="184"/>
      <c r="I87" s="184"/>
      <c r="J87" s="184"/>
      <c r="L87" s="183"/>
      <c r="M87" s="183"/>
      <c r="N87" s="183"/>
    </row>
    <row r="88" spans="1:14" x14ac:dyDescent="0.2">
      <c r="A88" s="184"/>
      <c r="B88" s="184"/>
      <c r="C88" s="184"/>
      <c r="D88" s="184"/>
      <c r="E88" s="184"/>
      <c r="F88" s="184"/>
      <c r="G88" s="184"/>
      <c r="H88" s="184"/>
      <c r="I88" s="184"/>
      <c r="J88" s="184"/>
      <c r="L88" s="183"/>
      <c r="M88" s="183"/>
      <c r="N88" s="183"/>
    </row>
    <row r="89" spans="1:14" x14ac:dyDescent="0.2">
      <c r="A89" s="184"/>
      <c r="B89" s="184"/>
      <c r="C89" s="184"/>
      <c r="D89" s="184"/>
      <c r="E89" s="184"/>
      <c r="F89" s="184"/>
      <c r="G89" s="184"/>
      <c r="H89" s="184"/>
      <c r="I89" s="184"/>
      <c r="J89" s="184"/>
      <c r="L89" s="183"/>
      <c r="M89" s="183"/>
      <c r="N89" s="183"/>
    </row>
    <row r="90" spans="1:14" x14ac:dyDescent="0.2">
      <c r="A90" s="184"/>
      <c r="B90" s="184"/>
      <c r="C90" s="184"/>
      <c r="D90" s="184"/>
      <c r="E90" s="184"/>
      <c r="F90" s="184"/>
      <c r="G90" s="184"/>
      <c r="H90" s="184"/>
      <c r="I90" s="184"/>
      <c r="J90" s="184"/>
      <c r="L90" s="183"/>
      <c r="M90" s="183"/>
      <c r="N90" s="183"/>
    </row>
    <row r="91" spans="1:14" x14ac:dyDescent="0.2">
      <c r="A91" s="184"/>
      <c r="B91" s="184"/>
      <c r="C91" s="184"/>
      <c r="D91" s="184"/>
      <c r="E91" s="184"/>
      <c r="F91" s="184"/>
      <c r="G91" s="184"/>
      <c r="H91" s="184"/>
      <c r="I91" s="184"/>
      <c r="J91" s="184"/>
      <c r="L91" s="183"/>
      <c r="M91" s="183"/>
      <c r="N91" s="183"/>
    </row>
    <row r="92" spans="1:14" x14ac:dyDescent="0.2">
      <c r="A92" s="184"/>
      <c r="B92" s="184"/>
      <c r="C92" s="184"/>
      <c r="D92" s="184"/>
      <c r="E92" s="184"/>
      <c r="F92" s="184"/>
      <c r="G92" s="184"/>
      <c r="H92" s="184"/>
      <c r="I92" s="184"/>
      <c r="J92" s="184"/>
      <c r="L92" s="183"/>
      <c r="M92" s="183"/>
      <c r="N92" s="183"/>
    </row>
    <row r="93" spans="1:14" x14ac:dyDescent="0.2">
      <c r="A93" s="184"/>
      <c r="B93" s="184"/>
      <c r="C93" s="184"/>
      <c r="D93" s="184"/>
      <c r="E93" s="184"/>
      <c r="F93" s="184"/>
      <c r="G93" s="184"/>
      <c r="H93" s="184"/>
      <c r="I93" s="184"/>
      <c r="J93" s="184"/>
      <c r="L93" s="183"/>
      <c r="M93" s="183"/>
      <c r="N93" s="183"/>
    </row>
    <row r="94" spans="1:14" x14ac:dyDescent="0.2">
      <c r="A94" s="184"/>
      <c r="B94" s="184"/>
      <c r="C94" s="184"/>
      <c r="D94" s="184"/>
      <c r="E94" s="184"/>
      <c r="F94" s="184"/>
      <c r="G94" s="184"/>
      <c r="H94" s="184"/>
      <c r="I94" s="184"/>
      <c r="J94" s="184"/>
      <c r="L94" s="183"/>
      <c r="M94" s="183"/>
      <c r="N94" s="183"/>
    </row>
    <row r="95" spans="1:14" x14ac:dyDescent="0.2">
      <c r="A95" s="184"/>
      <c r="B95" s="184"/>
      <c r="C95" s="184"/>
      <c r="D95" s="184"/>
      <c r="E95" s="184"/>
      <c r="F95" s="184"/>
      <c r="G95" s="184"/>
      <c r="H95" s="184"/>
      <c r="I95" s="184"/>
      <c r="J95" s="184"/>
      <c r="L95" s="183"/>
      <c r="M95" s="183"/>
      <c r="N95" s="183"/>
    </row>
    <row r="96" spans="1:14" x14ac:dyDescent="0.2">
      <c r="A96" s="184"/>
      <c r="B96" s="184"/>
      <c r="C96" s="184"/>
      <c r="D96" s="184"/>
      <c r="E96" s="184"/>
      <c r="F96" s="184"/>
      <c r="G96" s="184"/>
      <c r="H96" s="184"/>
      <c r="I96" s="184"/>
      <c r="J96" s="184"/>
      <c r="L96" s="184"/>
      <c r="M96" s="185"/>
      <c r="N96" s="184"/>
    </row>
    <row r="97" spans="1:65" x14ac:dyDescent="0.2">
      <c r="A97" s="184"/>
      <c r="B97" s="184"/>
      <c r="C97" s="184"/>
      <c r="D97" s="184"/>
      <c r="E97" s="184"/>
      <c r="F97" s="184"/>
      <c r="G97" s="184"/>
      <c r="H97" s="184"/>
      <c r="I97" s="184"/>
      <c r="J97" s="184"/>
      <c r="K97" s="183"/>
      <c r="L97" s="183"/>
      <c r="M97" s="183"/>
      <c r="N97" s="183"/>
      <c r="O97" s="183"/>
      <c r="P97" s="183"/>
      <c r="Q97" s="183"/>
      <c r="R97" s="183"/>
      <c r="S97" s="183"/>
      <c r="T97" s="183"/>
      <c r="U97" s="183"/>
      <c r="V97" s="183"/>
      <c r="W97" s="183"/>
      <c r="X97" s="183"/>
      <c r="Y97" s="183"/>
      <c r="Z97" s="183"/>
      <c r="AA97" s="183"/>
      <c r="AB97" s="183"/>
      <c r="AC97" s="183"/>
      <c r="AD97" s="183"/>
      <c r="AE97" s="183"/>
      <c r="AF97" s="183"/>
      <c r="AG97" s="183"/>
      <c r="AH97" s="183"/>
      <c r="AI97" s="183"/>
      <c r="AJ97" s="183"/>
      <c r="AK97" s="183"/>
      <c r="AL97" s="183"/>
      <c r="AM97" s="183"/>
      <c r="AN97" s="183"/>
      <c r="AO97" s="183"/>
      <c r="AP97" s="183"/>
      <c r="AQ97" s="183"/>
      <c r="AR97" s="183"/>
      <c r="AS97" s="183"/>
      <c r="AT97" s="183"/>
      <c r="AU97" s="183"/>
      <c r="AV97" s="183"/>
      <c r="AW97" s="183"/>
      <c r="AX97" s="183"/>
      <c r="AY97" s="183"/>
      <c r="AZ97" s="183"/>
      <c r="BA97" s="183"/>
      <c r="BB97" s="183"/>
      <c r="BC97" s="183"/>
      <c r="BD97" s="183"/>
      <c r="BE97" s="183"/>
      <c r="BF97" s="183"/>
      <c r="BG97" s="183"/>
      <c r="BH97" s="183"/>
      <c r="BI97" s="183"/>
      <c r="BJ97" s="183"/>
      <c r="BK97" s="183"/>
      <c r="BL97" s="183"/>
      <c r="BM97" s="183"/>
    </row>
    <row r="98" spans="1:65" x14ac:dyDescent="0.2">
      <c r="A98" s="184"/>
      <c r="B98" s="184"/>
      <c r="C98" s="184"/>
      <c r="D98" s="184"/>
      <c r="E98" s="184"/>
      <c r="F98" s="184"/>
      <c r="G98" s="184"/>
      <c r="H98" s="184"/>
      <c r="I98" s="184"/>
      <c r="J98" s="184"/>
      <c r="K98" s="183"/>
      <c r="L98" s="183"/>
      <c r="M98" s="183"/>
      <c r="N98" s="183"/>
      <c r="O98" s="183"/>
      <c r="P98" s="183"/>
      <c r="Q98" s="183"/>
      <c r="R98" s="183"/>
      <c r="S98" s="183"/>
      <c r="T98" s="183"/>
      <c r="U98" s="183"/>
      <c r="V98" s="183"/>
      <c r="W98" s="183"/>
      <c r="X98" s="183"/>
      <c r="Y98" s="183"/>
      <c r="Z98" s="183"/>
      <c r="AA98" s="183"/>
      <c r="AB98" s="183"/>
      <c r="AC98" s="183"/>
      <c r="AD98" s="183"/>
      <c r="AE98" s="183"/>
      <c r="AF98" s="183"/>
      <c r="AG98" s="183"/>
      <c r="AH98" s="183"/>
      <c r="AI98" s="183"/>
      <c r="AJ98" s="183"/>
      <c r="AK98" s="183"/>
      <c r="AL98" s="183"/>
      <c r="AM98" s="183"/>
      <c r="AN98" s="183"/>
      <c r="AO98" s="183"/>
      <c r="AP98" s="183"/>
      <c r="AQ98" s="183"/>
      <c r="AR98" s="183"/>
      <c r="AS98" s="183"/>
      <c r="AT98" s="183"/>
      <c r="AU98" s="183"/>
      <c r="AV98" s="183"/>
      <c r="AW98" s="183"/>
      <c r="AX98" s="183"/>
      <c r="AY98" s="183"/>
      <c r="AZ98" s="183"/>
      <c r="BA98" s="183"/>
      <c r="BB98" s="183"/>
      <c r="BC98" s="183"/>
      <c r="BD98" s="183"/>
      <c r="BE98" s="183"/>
      <c r="BF98" s="183"/>
      <c r="BG98" s="183"/>
      <c r="BH98" s="183"/>
      <c r="BI98" s="183"/>
      <c r="BJ98" s="183"/>
      <c r="BK98" s="183"/>
      <c r="BL98" s="183"/>
      <c r="BM98" s="183"/>
    </row>
    <row r="99" spans="1:65" x14ac:dyDescent="0.2">
      <c r="A99" s="184"/>
      <c r="B99" s="184"/>
      <c r="C99" s="184"/>
      <c r="D99" s="184"/>
      <c r="E99" s="184"/>
      <c r="F99" s="184"/>
      <c r="G99" s="184"/>
      <c r="H99" s="184"/>
      <c r="I99" s="184"/>
      <c r="J99" s="184"/>
      <c r="K99" s="183"/>
      <c r="L99" s="183"/>
      <c r="M99" s="183"/>
      <c r="N99" s="183"/>
      <c r="O99" s="183"/>
      <c r="P99" s="183"/>
      <c r="Q99" s="183"/>
      <c r="R99" s="183"/>
      <c r="S99" s="183"/>
      <c r="T99" s="183"/>
      <c r="U99" s="183"/>
      <c r="V99" s="183"/>
      <c r="W99" s="183"/>
      <c r="X99" s="183"/>
      <c r="Y99" s="183"/>
      <c r="Z99" s="183"/>
      <c r="AA99" s="183"/>
      <c r="AB99" s="183"/>
      <c r="AC99" s="183"/>
      <c r="AD99" s="183"/>
      <c r="AE99" s="183"/>
      <c r="AF99" s="183"/>
      <c r="AG99" s="183"/>
      <c r="AH99" s="183"/>
      <c r="AI99" s="183"/>
      <c r="AJ99" s="183"/>
      <c r="AK99" s="183"/>
      <c r="AL99" s="183"/>
      <c r="AM99" s="183"/>
      <c r="AN99" s="183"/>
      <c r="AO99" s="183"/>
      <c r="AP99" s="183"/>
      <c r="AQ99" s="183"/>
      <c r="AR99" s="183"/>
      <c r="AS99" s="183"/>
      <c r="AT99" s="183"/>
      <c r="AU99" s="183"/>
      <c r="AV99" s="183"/>
      <c r="AW99" s="183"/>
      <c r="AX99" s="183"/>
      <c r="AY99" s="183"/>
      <c r="AZ99" s="183"/>
      <c r="BA99" s="183"/>
      <c r="BB99" s="183"/>
      <c r="BC99" s="183"/>
      <c r="BD99" s="183"/>
      <c r="BE99" s="183"/>
      <c r="BF99" s="183"/>
      <c r="BG99" s="183"/>
      <c r="BH99" s="183"/>
      <c r="BI99" s="183"/>
      <c r="BJ99" s="183"/>
      <c r="BK99" s="183"/>
      <c r="BL99" s="183"/>
      <c r="BM99" s="183"/>
    </row>
    <row r="100" spans="1:65" x14ac:dyDescent="0.2">
      <c r="A100" s="184"/>
      <c r="B100" s="184"/>
      <c r="C100" s="184"/>
      <c r="D100" s="184"/>
      <c r="E100" s="184"/>
      <c r="F100" s="184"/>
      <c r="G100" s="184"/>
      <c r="H100" s="184"/>
      <c r="I100" s="184"/>
      <c r="J100" s="184"/>
      <c r="K100" s="183"/>
      <c r="L100" s="183"/>
      <c r="M100" s="183"/>
      <c r="N100" s="183"/>
      <c r="O100" s="183"/>
      <c r="P100" s="183"/>
      <c r="Q100" s="183"/>
      <c r="R100" s="183"/>
      <c r="S100" s="183"/>
      <c r="T100" s="183"/>
      <c r="U100" s="183"/>
      <c r="V100" s="183"/>
      <c r="W100" s="183"/>
      <c r="X100" s="183"/>
      <c r="Y100" s="183"/>
      <c r="Z100" s="183"/>
      <c r="AA100" s="183"/>
      <c r="AB100" s="183"/>
      <c r="AC100" s="183"/>
      <c r="AD100" s="183"/>
      <c r="AE100" s="183"/>
      <c r="AF100" s="183"/>
      <c r="AG100" s="183"/>
      <c r="AH100" s="183"/>
      <c r="AI100" s="183"/>
      <c r="AJ100" s="183"/>
      <c r="AK100" s="183"/>
      <c r="AL100" s="183"/>
      <c r="AM100" s="183"/>
      <c r="AN100" s="183"/>
      <c r="AO100" s="183"/>
      <c r="AP100" s="183"/>
      <c r="AQ100" s="183"/>
      <c r="AR100" s="183"/>
      <c r="AS100" s="183"/>
      <c r="AT100" s="183"/>
      <c r="AU100" s="183"/>
      <c r="AV100" s="183"/>
      <c r="AW100" s="183"/>
      <c r="AX100" s="183"/>
      <c r="AY100" s="183"/>
      <c r="AZ100" s="183"/>
      <c r="BA100" s="183"/>
      <c r="BB100" s="183"/>
      <c r="BC100" s="183"/>
      <c r="BD100" s="183"/>
      <c r="BE100" s="183"/>
      <c r="BF100" s="183"/>
      <c r="BG100" s="183"/>
      <c r="BH100" s="183"/>
      <c r="BI100" s="183"/>
      <c r="BJ100" s="183"/>
      <c r="BK100" s="183"/>
      <c r="BL100" s="183"/>
      <c r="BM100" s="183"/>
    </row>
    <row r="101" spans="1:65" x14ac:dyDescent="0.2">
      <c r="A101" s="183"/>
      <c r="B101" s="183"/>
      <c r="C101" s="183"/>
      <c r="D101" s="183"/>
      <c r="E101" s="183"/>
      <c r="F101" s="183"/>
      <c r="G101" s="183"/>
      <c r="H101" s="183"/>
      <c r="I101" s="183"/>
      <c r="J101" s="183"/>
      <c r="K101" s="183"/>
      <c r="L101" s="183"/>
      <c r="M101" s="183"/>
      <c r="N101" s="183"/>
      <c r="O101" s="183"/>
      <c r="P101" s="183"/>
      <c r="Q101" s="183"/>
      <c r="R101" s="183"/>
      <c r="S101" s="183"/>
      <c r="T101" s="183"/>
      <c r="U101" s="183"/>
      <c r="V101" s="183"/>
      <c r="W101" s="183"/>
      <c r="X101" s="183"/>
      <c r="Y101" s="183"/>
      <c r="Z101" s="183"/>
      <c r="AA101" s="183"/>
      <c r="AB101" s="183"/>
      <c r="AC101" s="183"/>
      <c r="AD101" s="183"/>
      <c r="AE101" s="183"/>
      <c r="AF101" s="183"/>
      <c r="AG101" s="183"/>
      <c r="AH101" s="183"/>
      <c r="AI101" s="183"/>
      <c r="AJ101" s="183"/>
      <c r="AK101" s="183"/>
      <c r="AL101" s="183"/>
      <c r="AM101" s="183"/>
      <c r="AN101" s="183"/>
      <c r="AO101" s="183"/>
      <c r="AP101" s="183"/>
      <c r="AQ101" s="183"/>
      <c r="AR101" s="183"/>
      <c r="AS101" s="183"/>
      <c r="AT101" s="183"/>
      <c r="AU101" s="183"/>
      <c r="AV101" s="183"/>
      <c r="AW101" s="183"/>
      <c r="AX101" s="183"/>
      <c r="AY101" s="183"/>
      <c r="AZ101" s="183"/>
      <c r="BA101" s="183"/>
      <c r="BB101" s="183"/>
      <c r="BC101" s="183"/>
      <c r="BD101" s="183"/>
      <c r="BE101" s="183"/>
      <c r="BF101" s="183"/>
      <c r="BG101" s="183"/>
      <c r="BH101" s="183"/>
      <c r="BI101" s="183"/>
      <c r="BJ101" s="183"/>
      <c r="BK101" s="183"/>
      <c r="BL101" s="183"/>
      <c r="BM101" s="183"/>
    </row>
    <row r="102" spans="1:65" x14ac:dyDescent="0.2">
      <c r="A102" s="183"/>
      <c r="B102" s="183"/>
      <c r="C102" s="183"/>
      <c r="D102" s="183"/>
      <c r="E102" s="183"/>
      <c r="F102" s="183"/>
      <c r="G102" s="183"/>
      <c r="H102" s="183"/>
      <c r="I102" s="183"/>
      <c r="J102" s="183"/>
      <c r="K102" s="183"/>
      <c r="L102" s="183"/>
      <c r="M102" s="183"/>
      <c r="N102" s="183"/>
      <c r="O102" s="183"/>
      <c r="P102" s="183"/>
      <c r="Q102" s="183"/>
      <c r="R102" s="183"/>
      <c r="S102" s="183"/>
      <c r="T102" s="183"/>
      <c r="U102" s="183"/>
      <c r="V102" s="183"/>
      <c r="W102" s="183"/>
      <c r="X102" s="183"/>
      <c r="Y102" s="183"/>
      <c r="Z102" s="183"/>
      <c r="AA102" s="183"/>
      <c r="AB102" s="183"/>
      <c r="AC102" s="183"/>
      <c r="AD102" s="183"/>
      <c r="AE102" s="183"/>
      <c r="AF102" s="183"/>
      <c r="AG102" s="183"/>
      <c r="AH102" s="183"/>
      <c r="AI102" s="183"/>
      <c r="AJ102" s="183"/>
      <c r="AK102" s="183"/>
      <c r="AL102" s="183"/>
      <c r="AM102" s="183"/>
      <c r="AN102" s="183"/>
      <c r="AO102" s="183"/>
      <c r="AP102" s="183"/>
      <c r="AQ102" s="183"/>
      <c r="AR102" s="183"/>
      <c r="AS102" s="183"/>
      <c r="AT102" s="183"/>
      <c r="AU102" s="183"/>
      <c r="AV102" s="183"/>
      <c r="AW102" s="183"/>
      <c r="AX102" s="183"/>
      <c r="AY102" s="183"/>
      <c r="AZ102" s="183"/>
      <c r="BA102" s="183"/>
      <c r="BB102" s="183"/>
      <c r="BC102" s="183"/>
      <c r="BD102" s="183"/>
      <c r="BE102" s="183"/>
      <c r="BF102" s="183"/>
      <c r="BG102" s="183"/>
      <c r="BH102" s="183"/>
      <c r="BI102" s="183"/>
      <c r="BJ102" s="183"/>
      <c r="BK102" s="183"/>
      <c r="BL102" s="183"/>
      <c r="BM102" s="183"/>
    </row>
    <row r="103" spans="1:65" x14ac:dyDescent="0.2">
      <c r="A103" s="183"/>
      <c r="B103" s="183"/>
      <c r="C103" s="183"/>
      <c r="D103" s="183"/>
      <c r="E103" s="183"/>
      <c r="F103" s="183"/>
      <c r="G103" s="183"/>
      <c r="H103" s="183"/>
      <c r="I103" s="183"/>
      <c r="J103" s="183"/>
      <c r="K103" s="183"/>
      <c r="L103" s="183"/>
      <c r="M103" s="183"/>
      <c r="N103" s="183"/>
      <c r="O103" s="183"/>
      <c r="P103" s="183"/>
      <c r="Q103" s="183"/>
      <c r="R103" s="183"/>
      <c r="S103" s="183"/>
      <c r="T103" s="183"/>
      <c r="U103" s="183"/>
      <c r="V103" s="183"/>
      <c r="W103" s="183"/>
      <c r="X103" s="183"/>
      <c r="Y103" s="183"/>
      <c r="Z103" s="183"/>
      <c r="AA103" s="183"/>
      <c r="AB103" s="183"/>
      <c r="AC103" s="183"/>
      <c r="AD103" s="183"/>
      <c r="AE103" s="183"/>
      <c r="AF103" s="183"/>
      <c r="AG103" s="183"/>
      <c r="AH103" s="183"/>
      <c r="AI103" s="183"/>
      <c r="AJ103" s="183"/>
      <c r="AK103" s="183"/>
      <c r="AL103" s="183"/>
      <c r="AM103" s="183"/>
      <c r="AN103" s="183"/>
      <c r="AO103" s="183"/>
      <c r="AP103" s="183"/>
      <c r="AQ103" s="183"/>
      <c r="AR103" s="183"/>
      <c r="AS103" s="183"/>
      <c r="AT103" s="183"/>
      <c r="AU103" s="183"/>
      <c r="AV103" s="183"/>
      <c r="AW103" s="183"/>
      <c r="AX103" s="183"/>
      <c r="AY103" s="183"/>
      <c r="AZ103" s="183"/>
      <c r="BA103" s="183"/>
      <c r="BB103" s="183"/>
      <c r="BC103" s="183"/>
      <c r="BD103" s="183"/>
      <c r="BE103" s="183"/>
      <c r="BF103" s="183"/>
      <c r="BG103" s="183"/>
      <c r="BH103" s="183"/>
      <c r="BI103" s="183"/>
      <c r="BJ103" s="183"/>
      <c r="BK103" s="183"/>
      <c r="BL103" s="183"/>
      <c r="BM103" s="183"/>
    </row>
    <row r="104" spans="1:65" x14ac:dyDescent="0.2">
      <c r="A104" s="183"/>
      <c r="B104" s="183"/>
      <c r="C104" s="183"/>
      <c r="D104" s="183"/>
      <c r="E104" s="183"/>
      <c r="F104" s="183"/>
      <c r="G104" s="183"/>
      <c r="H104" s="183"/>
      <c r="I104" s="183"/>
      <c r="J104" s="183"/>
      <c r="K104" s="183"/>
      <c r="L104" s="183"/>
      <c r="M104" s="183"/>
      <c r="N104" s="183"/>
      <c r="O104" s="183"/>
      <c r="P104" s="183"/>
      <c r="Q104" s="183"/>
      <c r="R104" s="183"/>
      <c r="S104" s="183"/>
      <c r="T104" s="183"/>
      <c r="U104" s="183"/>
      <c r="V104" s="183"/>
      <c r="W104" s="183"/>
      <c r="X104" s="183"/>
      <c r="Y104" s="183"/>
      <c r="Z104" s="183"/>
      <c r="AA104" s="183"/>
      <c r="AB104" s="183"/>
      <c r="AC104" s="183"/>
      <c r="AD104" s="183"/>
      <c r="AE104" s="183"/>
      <c r="AF104" s="183"/>
      <c r="AG104" s="183"/>
      <c r="AH104" s="183"/>
      <c r="AI104" s="183"/>
      <c r="AJ104" s="183"/>
      <c r="AK104" s="183"/>
      <c r="AL104" s="183"/>
      <c r="AM104" s="183"/>
      <c r="AN104" s="183"/>
      <c r="AO104" s="183"/>
      <c r="AP104" s="183"/>
      <c r="AQ104" s="183"/>
      <c r="AR104" s="183"/>
      <c r="AS104" s="183"/>
      <c r="AT104" s="183"/>
      <c r="AU104" s="183"/>
      <c r="AV104" s="183"/>
      <c r="AW104" s="183"/>
      <c r="AX104" s="183"/>
      <c r="AY104" s="183"/>
      <c r="AZ104" s="183"/>
      <c r="BA104" s="183"/>
      <c r="BB104" s="183"/>
      <c r="BC104" s="183"/>
      <c r="BD104" s="183"/>
      <c r="BE104" s="183"/>
      <c r="BF104" s="183"/>
      <c r="BG104" s="183"/>
      <c r="BH104" s="183"/>
      <c r="BI104" s="183"/>
      <c r="BJ104" s="183"/>
      <c r="BK104" s="183"/>
      <c r="BL104" s="183"/>
      <c r="BM104" s="183"/>
    </row>
    <row r="105" spans="1:65" x14ac:dyDescent="0.2">
      <c r="A105" s="183"/>
      <c r="B105" s="183"/>
      <c r="C105" s="183"/>
      <c r="D105" s="183"/>
      <c r="E105" s="183"/>
      <c r="F105" s="183"/>
      <c r="G105" s="183"/>
      <c r="H105" s="183"/>
      <c r="I105" s="183"/>
      <c r="J105" s="183"/>
      <c r="K105" s="183"/>
      <c r="L105" s="183"/>
      <c r="M105" s="183"/>
      <c r="N105" s="183"/>
      <c r="O105" s="183"/>
      <c r="P105" s="183"/>
      <c r="Q105" s="183"/>
      <c r="R105" s="183"/>
      <c r="S105" s="183"/>
      <c r="T105" s="183"/>
      <c r="U105" s="183"/>
      <c r="V105" s="183"/>
      <c r="W105" s="183"/>
      <c r="X105" s="183"/>
      <c r="Y105" s="183"/>
      <c r="Z105" s="183"/>
      <c r="AA105" s="183"/>
      <c r="AB105" s="183"/>
      <c r="AC105" s="183"/>
      <c r="AD105" s="183"/>
      <c r="AE105" s="183"/>
      <c r="AF105" s="183"/>
      <c r="AG105" s="183"/>
      <c r="AH105" s="183"/>
      <c r="AI105" s="183"/>
      <c r="AJ105" s="183"/>
      <c r="AK105" s="183"/>
      <c r="AL105" s="183"/>
      <c r="AM105" s="183"/>
      <c r="AN105" s="183"/>
      <c r="AO105" s="183"/>
      <c r="AP105" s="183"/>
      <c r="AQ105" s="183"/>
      <c r="AR105" s="183"/>
      <c r="AS105" s="183"/>
      <c r="AT105" s="183"/>
      <c r="AU105" s="183"/>
      <c r="AV105" s="183"/>
      <c r="AW105" s="183"/>
      <c r="AX105" s="183"/>
      <c r="AY105" s="183"/>
      <c r="AZ105" s="183"/>
      <c r="BA105" s="183"/>
      <c r="BB105" s="183"/>
      <c r="BC105" s="183"/>
      <c r="BD105" s="183"/>
      <c r="BE105" s="183"/>
      <c r="BF105" s="183"/>
      <c r="BG105" s="183"/>
      <c r="BH105" s="183"/>
      <c r="BI105" s="183"/>
      <c r="BJ105" s="183"/>
      <c r="BK105" s="183"/>
      <c r="BL105" s="183"/>
      <c r="BM105" s="183"/>
    </row>
    <row r="106" spans="1:65" x14ac:dyDescent="0.2">
      <c r="A106" s="183"/>
      <c r="B106" s="183"/>
      <c r="C106" s="183"/>
      <c r="D106" s="183"/>
      <c r="E106" s="183"/>
      <c r="F106" s="183"/>
      <c r="G106" s="183"/>
      <c r="H106" s="183"/>
      <c r="I106" s="183"/>
      <c r="J106" s="183"/>
      <c r="K106" s="183"/>
      <c r="L106" s="183"/>
      <c r="M106" s="183"/>
      <c r="N106" s="183"/>
      <c r="O106" s="183"/>
      <c r="P106" s="183"/>
      <c r="Q106" s="183"/>
      <c r="R106" s="183"/>
      <c r="S106" s="183"/>
      <c r="T106" s="183"/>
      <c r="U106" s="183"/>
      <c r="V106" s="183"/>
      <c r="W106" s="183"/>
      <c r="X106" s="183"/>
      <c r="Y106" s="183"/>
      <c r="Z106" s="183"/>
      <c r="AA106" s="183"/>
      <c r="AB106" s="183"/>
      <c r="AC106" s="183"/>
      <c r="AD106" s="183"/>
      <c r="AE106" s="183"/>
      <c r="AF106" s="183"/>
      <c r="AG106" s="183"/>
      <c r="AH106" s="183"/>
      <c r="AI106" s="183"/>
      <c r="AJ106" s="183"/>
      <c r="AK106" s="183"/>
      <c r="AL106" s="183"/>
      <c r="AM106" s="183"/>
      <c r="AN106" s="183"/>
      <c r="AO106" s="183"/>
      <c r="AP106" s="183"/>
      <c r="AQ106" s="183"/>
      <c r="AR106" s="183"/>
      <c r="AS106" s="183"/>
      <c r="AT106" s="183"/>
      <c r="AU106" s="183"/>
      <c r="AV106" s="183"/>
      <c r="AW106" s="183"/>
      <c r="AX106" s="183"/>
      <c r="AY106" s="183"/>
      <c r="AZ106" s="183"/>
      <c r="BA106" s="183"/>
      <c r="BB106" s="183"/>
      <c r="BC106" s="183"/>
      <c r="BD106" s="183"/>
      <c r="BE106" s="183"/>
      <c r="BF106" s="183"/>
      <c r="BG106" s="183"/>
      <c r="BH106" s="183"/>
      <c r="BI106" s="183"/>
      <c r="BJ106" s="183"/>
      <c r="BK106" s="183"/>
      <c r="BL106" s="183"/>
      <c r="BM106" s="183"/>
    </row>
    <row r="107" spans="1:65" x14ac:dyDescent="0.2">
      <c r="A107" s="183"/>
      <c r="B107" s="183"/>
      <c r="C107" s="183"/>
      <c r="D107" s="183"/>
      <c r="E107" s="183"/>
      <c r="F107" s="183"/>
      <c r="G107" s="183"/>
      <c r="H107" s="183"/>
      <c r="I107" s="183"/>
      <c r="J107" s="183"/>
      <c r="K107" s="183"/>
      <c r="L107" s="183"/>
      <c r="M107" s="183"/>
      <c r="N107" s="183"/>
      <c r="O107" s="183"/>
      <c r="P107" s="183"/>
      <c r="Q107" s="183"/>
      <c r="R107" s="183"/>
      <c r="S107" s="183"/>
      <c r="T107" s="183"/>
      <c r="U107" s="183"/>
      <c r="V107" s="183"/>
      <c r="W107" s="183"/>
      <c r="X107" s="183"/>
      <c r="Y107" s="183"/>
      <c r="Z107" s="183"/>
      <c r="AA107" s="183"/>
      <c r="AB107" s="183"/>
      <c r="AC107" s="183"/>
      <c r="AD107" s="183"/>
      <c r="AE107" s="183"/>
      <c r="AF107" s="183"/>
      <c r="AG107" s="183"/>
      <c r="AH107" s="183"/>
      <c r="AI107" s="183"/>
      <c r="AJ107" s="183"/>
      <c r="AK107" s="183"/>
      <c r="AL107" s="183"/>
      <c r="AM107" s="183"/>
      <c r="AN107" s="183"/>
      <c r="AO107" s="183"/>
      <c r="AP107" s="183"/>
      <c r="AQ107" s="183"/>
      <c r="AR107" s="183"/>
      <c r="AS107" s="183"/>
      <c r="AT107" s="183"/>
      <c r="AU107" s="183"/>
      <c r="AV107" s="183"/>
      <c r="AW107" s="183"/>
      <c r="AX107" s="183"/>
      <c r="AY107" s="183"/>
      <c r="AZ107" s="183"/>
      <c r="BA107" s="183"/>
      <c r="BB107" s="183"/>
      <c r="BC107" s="183"/>
      <c r="BD107" s="183"/>
      <c r="BE107" s="183"/>
      <c r="BF107" s="183"/>
      <c r="BG107" s="183"/>
      <c r="BH107" s="183"/>
      <c r="BI107" s="183"/>
      <c r="BJ107" s="183"/>
      <c r="BK107" s="183"/>
      <c r="BL107" s="183"/>
      <c r="BM107" s="183"/>
    </row>
    <row r="108" spans="1:65" x14ac:dyDescent="0.2">
      <c r="A108" s="183"/>
      <c r="B108" s="183"/>
      <c r="C108" s="183"/>
      <c r="D108" s="183"/>
      <c r="E108" s="183"/>
      <c r="F108" s="183"/>
      <c r="G108" s="183"/>
      <c r="H108" s="183"/>
      <c r="I108" s="183"/>
      <c r="J108" s="183"/>
      <c r="K108" s="183"/>
      <c r="L108" s="183"/>
      <c r="M108" s="183"/>
      <c r="N108" s="183"/>
      <c r="O108" s="183"/>
      <c r="P108" s="183"/>
      <c r="Q108" s="183"/>
      <c r="R108" s="183"/>
      <c r="S108" s="183"/>
      <c r="T108" s="183"/>
      <c r="U108" s="183"/>
      <c r="V108" s="183"/>
      <c r="W108" s="183"/>
      <c r="X108" s="183"/>
      <c r="Y108" s="183"/>
      <c r="Z108" s="183"/>
      <c r="AA108" s="183"/>
      <c r="AB108" s="183"/>
      <c r="AC108" s="183"/>
      <c r="AD108" s="183"/>
      <c r="AE108" s="183"/>
      <c r="AF108" s="183"/>
      <c r="AG108" s="183"/>
      <c r="AH108" s="183"/>
      <c r="AI108" s="183"/>
      <c r="AJ108" s="183"/>
      <c r="AK108" s="183"/>
      <c r="AL108" s="183"/>
      <c r="AM108" s="183"/>
      <c r="AN108" s="183"/>
      <c r="AO108" s="183"/>
      <c r="AP108" s="183"/>
      <c r="AQ108" s="183"/>
      <c r="AR108" s="183"/>
      <c r="AS108" s="183"/>
      <c r="AT108" s="183"/>
      <c r="AU108" s="183"/>
      <c r="AV108" s="183"/>
      <c r="AW108" s="183"/>
      <c r="AX108" s="183"/>
      <c r="AY108" s="183"/>
      <c r="AZ108" s="183"/>
      <c r="BA108" s="183"/>
      <c r="BB108" s="183"/>
      <c r="BC108" s="183"/>
      <c r="BD108" s="183"/>
      <c r="BE108" s="183"/>
      <c r="BF108" s="183"/>
      <c r="BG108" s="183"/>
      <c r="BH108" s="183"/>
      <c r="BI108" s="183"/>
      <c r="BJ108" s="183"/>
      <c r="BK108" s="183"/>
      <c r="BL108" s="183"/>
      <c r="BM108" s="183"/>
    </row>
    <row r="109" spans="1:65" x14ac:dyDescent="0.2">
      <c r="A109" s="183"/>
      <c r="B109" s="183"/>
      <c r="C109" s="183"/>
      <c r="D109" s="183"/>
      <c r="E109" s="183"/>
      <c r="F109" s="183"/>
      <c r="G109" s="183"/>
      <c r="H109" s="183"/>
      <c r="I109" s="183"/>
      <c r="J109" s="183"/>
      <c r="K109" s="183"/>
      <c r="L109" s="183"/>
      <c r="M109" s="183"/>
      <c r="N109" s="183"/>
      <c r="O109" s="183"/>
      <c r="P109" s="183"/>
      <c r="Q109" s="183"/>
      <c r="R109" s="183"/>
      <c r="S109" s="183"/>
      <c r="T109" s="183"/>
      <c r="U109" s="183"/>
      <c r="V109" s="183"/>
      <c r="W109" s="183"/>
      <c r="X109" s="183"/>
      <c r="Y109" s="183"/>
      <c r="Z109" s="183"/>
      <c r="AA109" s="183"/>
      <c r="AB109" s="183"/>
      <c r="AC109" s="183"/>
      <c r="AD109" s="183"/>
      <c r="AE109" s="183"/>
      <c r="AF109" s="183"/>
      <c r="AG109" s="183"/>
      <c r="AH109" s="183"/>
      <c r="AI109" s="183"/>
      <c r="AJ109" s="183"/>
      <c r="AK109" s="183"/>
      <c r="AL109" s="183"/>
      <c r="AM109" s="183"/>
      <c r="AN109" s="183"/>
      <c r="AO109" s="183"/>
      <c r="AP109" s="183"/>
      <c r="AQ109" s="183"/>
      <c r="AR109" s="183"/>
      <c r="AS109" s="183"/>
      <c r="AT109" s="183"/>
      <c r="AU109" s="183"/>
      <c r="AV109" s="183"/>
      <c r="AW109" s="183"/>
      <c r="AX109" s="183"/>
      <c r="AY109" s="183"/>
      <c r="AZ109" s="183"/>
      <c r="BA109" s="183"/>
      <c r="BB109" s="183"/>
      <c r="BC109" s="183"/>
      <c r="BD109" s="183"/>
      <c r="BE109" s="183"/>
      <c r="BF109" s="183"/>
      <c r="BG109" s="183"/>
      <c r="BH109" s="183"/>
      <c r="BI109" s="183"/>
      <c r="BJ109" s="183"/>
      <c r="BK109" s="183"/>
      <c r="BL109" s="183"/>
      <c r="BM109" s="183"/>
    </row>
    <row r="110" spans="1:65" x14ac:dyDescent="0.2">
      <c r="A110" s="183"/>
      <c r="B110" s="183"/>
      <c r="C110" s="183"/>
      <c r="D110" s="183"/>
      <c r="E110" s="183"/>
      <c r="F110" s="183"/>
      <c r="G110" s="183"/>
      <c r="H110" s="183"/>
      <c r="I110" s="183"/>
      <c r="J110" s="183"/>
      <c r="K110" s="183"/>
      <c r="L110" s="183"/>
      <c r="M110" s="183"/>
      <c r="N110" s="183"/>
      <c r="O110" s="183"/>
      <c r="P110" s="183"/>
      <c r="Q110" s="183"/>
      <c r="R110" s="183"/>
      <c r="S110" s="183"/>
      <c r="T110" s="183"/>
      <c r="U110" s="183"/>
      <c r="V110" s="183"/>
      <c r="W110" s="183"/>
      <c r="X110" s="183"/>
      <c r="Y110" s="183"/>
      <c r="Z110" s="183"/>
      <c r="AA110" s="183"/>
      <c r="AB110" s="183"/>
      <c r="AC110" s="183"/>
      <c r="AD110" s="183"/>
      <c r="AE110" s="183"/>
      <c r="AF110" s="183"/>
      <c r="AG110" s="183"/>
      <c r="AH110" s="183"/>
      <c r="AI110" s="183"/>
      <c r="AJ110" s="183"/>
      <c r="AK110" s="183"/>
      <c r="AL110" s="183"/>
      <c r="AM110" s="183"/>
      <c r="AN110" s="183"/>
      <c r="AO110" s="183"/>
      <c r="AP110" s="183"/>
      <c r="AQ110" s="183"/>
      <c r="AR110" s="183"/>
      <c r="AS110" s="183"/>
      <c r="AT110" s="183"/>
      <c r="AU110" s="183"/>
      <c r="AV110" s="183"/>
      <c r="AW110" s="183"/>
      <c r="AX110" s="183"/>
      <c r="AY110" s="183"/>
      <c r="AZ110" s="183"/>
      <c r="BA110" s="183"/>
      <c r="BB110" s="183"/>
      <c r="BC110" s="183"/>
      <c r="BD110" s="183"/>
      <c r="BE110" s="183"/>
      <c r="BF110" s="183"/>
      <c r="BG110" s="183"/>
      <c r="BH110" s="183"/>
      <c r="BI110" s="183"/>
      <c r="BJ110" s="183"/>
      <c r="BK110" s="183"/>
      <c r="BL110" s="183"/>
      <c r="BM110" s="183"/>
    </row>
    <row r="111" spans="1:65" x14ac:dyDescent="0.2">
      <c r="A111" s="183"/>
      <c r="B111" s="183"/>
      <c r="C111" s="183"/>
      <c r="D111" s="183"/>
      <c r="E111" s="183"/>
      <c r="F111" s="183"/>
      <c r="G111" s="183"/>
      <c r="H111" s="183"/>
      <c r="I111" s="183"/>
      <c r="J111" s="183"/>
      <c r="K111" s="183"/>
      <c r="L111" s="183"/>
      <c r="M111" s="183"/>
      <c r="N111" s="183"/>
      <c r="O111" s="183"/>
      <c r="P111" s="183"/>
      <c r="Q111" s="183"/>
      <c r="R111" s="183"/>
      <c r="S111" s="183"/>
      <c r="T111" s="183"/>
      <c r="U111" s="183"/>
      <c r="V111" s="183"/>
      <c r="W111" s="183"/>
      <c r="X111" s="183"/>
      <c r="Y111" s="183"/>
      <c r="Z111" s="183"/>
      <c r="AA111" s="183"/>
      <c r="AB111" s="183"/>
      <c r="AC111" s="183"/>
      <c r="AD111" s="183"/>
      <c r="AE111" s="183"/>
      <c r="AF111" s="183"/>
      <c r="AG111" s="183"/>
      <c r="AH111" s="183"/>
      <c r="AI111" s="183"/>
      <c r="AJ111" s="183"/>
      <c r="AK111" s="183"/>
      <c r="AL111" s="183"/>
      <c r="AM111" s="183"/>
      <c r="AN111" s="183"/>
      <c r="AO111" s="183"/>
      <c r="AP111" s="183"/>
      <c r="AQ111" s="183"/>
      <c r="AR111" s="183"/>
      <c r="AS111" s="183"/>
      <c r="AT111" s="183"/>
      <c r="AU111" s="183"/>
      <c r="AV111" s="183"/>
      <c r="AW111" s="183"/>
      <c r="AX111" s="183"/>
      <c r="AY111" s="183"/>
      <c r="AZ111" s="183"/>
      <c r="BA111" s="183"/>
      <c r="BB111" s="183"/>
      <c r="BC111" s="183"/>
      <c r="BD111" s="183"/>
      <c r="BE111" s="183"/>
      <c r="BF111" s="183"/>
      <c r="BG111" s="183"/>
      <c r="BH111" s="183"/>
      <c r="BI111" s="183"/>
      <c r="BJ111" s="183"/>
      <c r="BK111" s="183"/>
      <c r="BL111" s="183"/>
      <c r="BM111" s="183"/>
    </row>
    <row r="112" spans="1:65" x14ac:dyDescent="0.2">
      <c r="A112" s="183"/>
      <c r="B112" s="183"/>
      <c r="C112" s="183"/>
      <c r="D112" s="183"/>
      <c r="E112" s="183"/>
      <c r="F112" s="183"/>
      <c r="G112" s="183"/>
      <c r="H112" s="183"/>
      <c r="I112" s="183"/>
      <c r="J112" s="183"/>
      <c r="K112" s="183"/>
      <c r="L112" s="183"/>
      <c r="M112" s="183"/>
      <c r="N112" s="183"/>
      <c r="O112" s="183"/>
      <c r="P112" s="183"/>
      <c r="Q112" s="183"/>
      <c r="R112" s="183"/>
      <c r="S112" s="183"/>
      <c r="T112" s="183"/>
      <c r="U112" s="183"/>
      <c r="V112" s="183"/>
      <c r="W112" s="183"/>
      <c r="X112" s="183"/>
      <c r="Y112" s="183"/>
      <c r="Z112" s="183"/>
      <c r="AA112" s="183"/>
      <c r="AB112" s="183"/>
      <c r="AC112" s="183"/>
      <c r="AD112" s="183"/>
      <c r="AE112" s="183"/>
      <c r="AF112" s="183"/>
      <c r="AG112" s="183"/>
      <c r="AH112" s="183"/>
      <c r="AI112" s="183"/>
      <c r="AJ112" s="183"/>
      <c r="AK112" s="183"/>
      <c r="AL112" s="183"/>
      <c r="AM112" s="183"/>
      <c r="AN112" s="183"/>
      <c r="AO112" s="183"/>
      <c r="AP112" s="183"/>
      <c r="AQ112" s="183"/>
      <c r="AR112" s="183"/>
      <c r="AS112" s="183"/>
      <c r="AT112" s="183"/>
      <c r="AU112" s="183"/>
      <c r="AV112" s="183"/>
      <c r="AW112" s="183"/>
      <c r="AX112" s="183"/>
      <c r="AY112" s="183"/>
      <c r="AZ112" s="183"/>
      <c r="BA112" s="183"/>
      <c r="BB112" s="183"/>
      <c r="BC112" s="183"/>
      <c r="BD112" s="183"/>
      <c r="BE112" s="183"/>
      <c r="BF112" s="183"/>
      <c r="BG112" s="183"/>
      <c r="BH112" s="183"/>
      <c r="BI112" s="183"/>
      <c r="BJ112" s="183"/>
      <c r="BK112" s="183"/>
      <c r="BL112" s="183"/>
      <c r="BM112" s="183"/>
    </row>
    <row r="113" spans="1:65" x14ac:dyDescent="0.2">
      <c r="A113" s="183"/>
      <c r="B113" s="183"/>
      <c r="C113" s="183"/>
      <c r="D113" s="183"/>
      <c r="E113" s="183"/>
      <c r="F113" s="183"/>
      <c r="G113" s="183"/>
      <c r="H113" s="183"/>
      <c r="I113" s="183"/>
      <c r="J113" s="183"/>
      <c r="K113" s="183"/>
      <c r="L113" s="183"/>
      <c r="M113" s="183"/>
      <c r="N113" s="183"/>
      <c r="O113" s="183"/>
      <c r="P113" s="183"/>
      <c r="Q113" s="183"/>
      <c r="R113" s="183"/>
      <c r="S113" s="183"/>
      <c r="T113" s="183"/>
      <c r="U113" s="183"/>
      <c r="V113" s="183"/>
      <c r="W113" s="183"/>
      <c r="X113" s="183"/>
      <c r="Y113" s="183"/>
      <c r="Z113" s="183"/>
      <c r="AA113" s="183"/>
      <c r="AB113" s="183"/>
      <c r="AC113" s="183"/>
      <c r="AD113" s="183"/>
      <c r="AE113" s="183"/>
      <c r="AF113" s="183"/>
      <c r="AG113" s="183"/>
      <c r="AH113" s="183"/>
      <c r="AI113" s="183"/>
      <c r="AJ113" s="183"/>
      <c r="AK113" s="183"/>
      <c r="AL113" s="183"/>
      <c r="AM113" s="183"/>
      <c r="AN113" s="183"/>
      <c r="AO113" s="183"/>
      <c r="AP113" s="183"/>
      <c r="AQ113" s="183"/>
      <c r="AR113" s="183"/>
      <c r="AS113" s="183"/>
      <c r="AT113" s="183"/>
      <c r="AU113" s="183"/>
      <c r="AV113" s="183"/>
      <c r="AW113" s="183"/>
      <c r="AX113" s="183"/>
      <c r="AY113" s="183"/>
      <c r="AZ113" s="183"/>
      <c r="BA113" s="183"/>
      <c r="BB113" s="183"/>
      <c r="BC113" s="183"/>
      <c r="BD113" s="183"/>
      <c r="BE113" s="183"/>
      <c r="BF113" s="183"/>
      <c r="BG113" s="183"/>
      <c r="BH113" s="183"/>
      <c r="BI113" s="183"/>
      <c r="BJ113" s="183"/>
      <c r="BK113" s="183"/>
      <c r="BL113" s="183"/>
      <c r="BM113" s="183"/>
    </row>
    <row r="114" spans="1:65" x14ac:dyDescent="0.2">
      <c r="A114" s="183"/>
      <c r="B114" s="183"/>
      <c r="C114" s="183"/>
      <c r="D114" s="183"/>
      <c r="E114" s="183"/>
      <c r="F114" s="183"/>
      <c r="G114" s="183"/>
      <c r="H114" s="183"/>
      <c r="I114" s="183"/>
      <c r="J114" s="183"/>
      <c r="K114" s="183"/>
      <c r="L114" s="183"/>
      <c r="M114" s="183"/>
      <c r="N114" s="183"/>
      <c r="O114" s="183"/>
      <c r="P114" s="183"/>
      <c r="Q114" s="183"/>
      <c r="R114" s="183"/>
      <c r="S114" s="183"/>
      <c r="T114" s="183"/>
      <c r="U114" s="183"/>
      <c r="V114" s="183"/>
      <c r="W114" s="183"/>
      <c r="X114" s="183"/>
      <c r="Y114" s="183"/>
      <c r="Z114" s="183"/>
      <c r="AA114" s="183"/>
      <c r="AB114" s="183"/>
      <c r="AC114" s="183"/>
      <c r="AD114" s="183"/>
      <c r="AE114" s="183"/>
      <c r="AF114" s="183"/>
      <c r="AG114" s="183"/>
      <c r="AH114" s="183"/>
      <c r="AI114" s="183"/>
      <c r="AJ114" s="183"/>
      <c r="AK114" s="183"/>
      <c r="AL114" s="183"/>
      <c r="AM114" s="183"/>
      <c r="AN114" s="183"/>
      <c r="AO114" s="183"/>
      <c r="AP114" s="183"/>
      <c r="AQ114" s="183"/>
      <c r="AR114" s="183"/>
      <c r="AS114" s="183"/>
      <c r="AT114" s="183"/>
      <c r="AU114" s="183"/>
      <c r="AV114" s="183"/>
      <c r="AW114" s="183"/>
      <c r="AX114" s="183"/>
      <c r="AY114" s="183"/>
      <c r="AZ114" s="183"/>
      <c r="BA114" s="183"/>
      <c r="BB114" s="183"/>
      <c r="BC114" s="183"/>
      <c r="BD114" s="183"/>
      <c r="BE114" s="183"/>
      <c r="BF114" s="183"/>
      <c r="BG114" s="183"/>
      <c r="BH114" s="183"/>
      <c r="BI114" s="183"/>
      <c r="BJ114" s="183"/>
      <c r="BK114" s="183"/>
      <c r="BL114" s="183"/>
      <c r="BM114" s="183"/>
    </row>
    <row r="115" spans="1:65" x14ac:dyDescent="0.2">
      <c r="A115" s="183"/>
      <c r="B115" s="183"/>
      <c r="C115" s="183"/>
      <c r="D115" s="183"/>
      <c r="E115" s="183"/>
      <c r="F115" s="183"/>
      <c r="G115" s="183"/>
      <c r="H115" s="183"/>
      <c r="I115" s="183"/>
      <c r="J115" s="183"/>
      <c r="K115" s="183"/>
      <c r="L115" s="183"/>
      <c r="M115" s="183"/>
      <c r="N115" s="183"/>
      <c r="O115" s="183"/>
      <c r="P115" s="183"/>
      <c r="Q115" s="183"/>
      <c r="R115" s="183"/>
      <c r="S115" s="183"/>
      <c r="T115" s="183"/>
      <c r="U115" s="183"/>
      <c r="V115" s="183"/>
      <c r="W115" s="183"/>
      <c r="X115" s="183"/>
      <c r="Y115" s="183"/>
      <c r="Z115" s="183"/>
      <c r="AA115" s="183"/>
      <c r="AB115" s="183"/>
      <c r="AC115" s="183"/>
      <c r="AD115" s="183"/>
      <c r="AE115" s="183"/>
      <c r="AF115" s="183"/>
      <c r="AG115" s="183"/>
      <c r="AH115" s="183"/>
      <c r="AI115" s="183"/>
      <c r="AJ115" s="183"/>
      <c r="AK115" s="183"/>
      <c r="AL115" s="183"/>
      <c r="AM115" s="183"/>
      <c r="AN115" s="183"/>
      <c r="AO115" s="183"/>
      <c r="AP115" s="183"/>
      <c r="AQ115" s="183"/>
      <c r="AR115" s="183"/>
      <c r="AS115" s="183"/>
      <c r="AT115" s="183"/>
      <c r="AU115" s="183"/>
      <c r="AV115" s="183"/>
      <c r="AW115" s="183"/>
      <c r="AX115" s="183"/>
      <c r="AY115" s="183"/>
      <c r="AZ115" s="183"/>
      <c r="BA115" s="183"/>
      <c r="BB115" s="183"/>
      <c r="BC115" s="183"/>
      <c r="BD115" s="183"/>
      <c r="BE115" s="183"/>
      <c r="BF115" s="183"/>
      <c r="BG115" s="183"/>
      <c r="BH115" s="183"/>
      <c r="BI115" s="183"/>
      <c r="BJ115" s="183"/>
      <c r="BK115" s="183"/>
      <c r="BL115" s="183"/>
      <c r="BM115" s="183"/>
    </row>
    <row r="116" spans="1:65" x14ac:dyDescent="0.2">
      <c r="A116" s="183"/>
      <c r="B116" s="183"/>
      <c r="C116" s="183"/>
      <c r="D116" s="183"/>
      <c r="E116" s="183"/>
      <c r="F116" s="183"/>
      <c r="G116" s="183"/>
      <c r="H116" s="183"/>
      <c r="I116" s="183"/>
      <c r="J116" s="183"/>
      <c r="K116" s="183"/>
      <c r="L116" s="183"/>
      <c r="M116" s="183"/>
      <c r="N116" s="183"/>
      <c r="O116" s="183"/>
      <c r="P116" s="183"/>
      <c r="Q116" s="183"/>
      <c r="R116" s="183"/>
      <c r="S116" s="183"/>
      <c r="T116" s="183"/>
      <c r="U116" s="183"/>
      <c r="V116" s="183"/>
      <c r="W116" s="183"/>
      <c r="X116" s="183"/>
      <c r="Y116" s="183"/>
      <c r="Z116" s="183"/>
      <c r="AA116" s="183"/>
      <c r="AB116" s="183"/>
      <c r="AC116" s="183"/>
      <c r="AD116" s="183"/>
      <c r="AE116" s="183"/>
      <c r="AF116" s="183"/>
      <c r="AG116" s="183"/>
      <c r="AH116" s="183"/>
      <c r="AI116" s="183"/>
      <c r="AJ116" s="183"/>
      <c r="AK116" s="183"/>
      <c r="AL116" s="183"/>
      <c r="AM116" s="183"/>
      <c r="AN116" s="183"/>
      <c r="AO116" s="183"/>
      <c r="AP116" s="183"/>
      <c r="AQ116" s="183"/>
      <c r="AR116" s="183"/>
      <c r="AS116" s="183"/>
      <c r="AT116" s="183"/>
      <c r="AU116" s="183"/>
      <c r="AV116" s="183"/>
      <c r="AW116" s="183"/>
      <c r="AX116" s="183"/>
      <c r="AY116" s="183"/>
      <c r="AZ116" s="183"/>
      <c r="BA116" s="183"/>
      <c r="BB116" s="183"/>
      <c r="BC116" s="183"/>
      <c r="BD116" s="183"/>
      <c r="BE116" s="183"/>
      <c r="BF116" s="183"/>
      <c r="BG116" s="183"/>
      <c r="BH116" s="183"/>
      <c r="BI116" s="183"/>
      <c r="BJ116" s="183"/>
      <c r="BK116" s="183"/>
      <c r="BL116" s="183"/>
      <c r="BM116" s="183"/>
    </row>
    <row r="117" spans="1:65" x14ac:dyDescent="0.2">
      <c r="A117" s="183"/>
      <c r="B117" s="183"/>
      <c r="C117" s="183"/>
      <c r="D117" s="183"/>
      <c r="E117" s="183"/>
      <c r="F117" s="183"/>
      <c r="G117" s="183"/>
      <c r="H117" s="183"/>
      <c r="I117" s="183"/>
      <c r="J117" s="183"/>
      <c r="K117" s="183"/>
      <c r="L117" s="183"/>
      <c r="M117" s="183"/>
      <c r="N117" s="183"/>
      <c r="O117" s="183"/>
      <c r="P117" s="183"/>
      <c r="Q117" s="183"/>
      <c r="R117" s="183"/>
      <c r="S117" s="183"/>
      <c r="T117" s="183"/>
      <c r="U117" s="183"/>
      <c r="V117" s="183"/>
      <c r="W117" s="183"/>
      <c r="X117" s="183"/>
      <c r="Y117" s="183"/>
      <c r="Z117" s="183"/>
      <c r="AA117" s="183"/>
      <c r="AB117" s="183"/>
      <c r="AC117" s="183"/>
      <c r="AD117" s="183"/>
      <c r="AE117" s="183"/>
      <c r="AF117" s="183"/>
      <c r="AG117" s="183"/>
      <c r="AH117" s="183"/>
      <c r="AI117" s="183"/>
      <c r="AJ117" s="183"/>
      <c r="AK117" s="183"/>
      <c r="AL117" s="183"/>
      <c r="AM117" s="183"/>
      <c r="AN117" s="183"/>
      <c r="AO117" s="183"/>
      <c r="AP117" s="183"/>
      <c r="AQ117" s="183"/>
      <c r="AR117" s="183"/>
      <c r="AS117" s="183"/>
      <c r="AT117" s="183"/>
      <c r="AU117" s="183"/>
      <c r="AV117" s="183"/>
      <c r="AW117" s="183"/>
      <c r="AX117" s="183"/>
      <c r="AY117" s="183"/>
      <c r="AZ117" s="183"/>
      <c r="BA117" s="183"/>
      <c r="BB117" s="183"/>
      <c r="BC117" s="183"/>
      <c r="BD117" s="183"/>
      <c r="BE117" s="183"/>
      <c r="BF117" s="183"/>
      <c r="BG117" s="183"/>
      <c r="BH117" s="183"/>
      <c r="BI117" s="183"/>
      <c r="BJ117" s="183"/>
      <c r="BK117" s="183"/>
      <c r="BL117" s="183"/>
      <c r="BM117" s="183"/>
    </row>
    <row r="118" spans="1:65" x14ac:dyDescent="0.2">
      <c r="A118" s="183"/>
      <c r="B118" s="183"/>
      <c r="C118" s="183"/>
      <c r="D118" s="183"/>
      <c r="E118" s="183"/>
      <c r="F118" s="183"/>
      <c r="G118" s="183"/>
      <c r="H118" s="183"/>
      <c r="I118" s="183"/>
      <c r="J118" s="183"/>
      <c r="K118" s="183"/>
      <c r="L118" s="183"/>
      <c r="M118" s="183"/>
      <c r="N118" s="183"/>
      <c r="O118" s="183"/>
      <c r="P118" s="183"/>
      <c r="Q118" s="183"/>
      <c r="R118" s="183"/>
      <c r="S118" s="183"/>
      <c r="T118" s="183"/>
      <c r="U118" s="183"/>
      <c r="V118" s="183"/>
      <c r="W118" s="183"/>
      <c r="X118" s="183"/>
      <c r="Y118" s="183"/>
      <c r="Z118" s="183"/>
      <c r="AA118" s="183"/>
      <c r="AB118" s="183"/>
      <c r="AC118" s="183"/>
      <c r="AD118" s="183"/>
      <c r="AE118" s="183"/>
      <c r="AF118" s="183"/>
      <c r="AG118" s="183"/>
      <c r="AH118" s="183"/>
      <c r="AI118" s="183"/>
      <c r="AJ118" s="183"/>
      <c r="AK118" s="183"/>
      <c r="AL118" s="183"/>
      <c r="AM118" s="183"/>
      <c r="AN118" s="183"/>
      <c r="AO118" s="183"/>
      <c r="AP118" s="183"/>
      <c r="AQ118" s="183"/>
      <c r="AR118" s="183"/>
      <c r="AS118" s="183"/>
      <c r="AT118" s="183"/>
      <c r="AU118" s="183"/>
      <c r="AV118" s="183"/>
      <c r="AW118" s="183"/>
      <c r="AX118" s="183"/>
      <c r="AY118" s="183"/>
      <c r="AZ118" s="183"/>
      <c r="BA118" s="183"/>
      <c r="BB118" s="183"/>
      <c r="BC118" s="183"/>
      <c r="BD118" s="183"/>
      <c r="BE118" s="183"/>
      <c r="BF118" s="183"/>
      <c r="BG118" s="183"/>
      <c r="BH118" s="183"/>
      <c r="BI118" s="183"/>
      <c r="BJ118" s="183"/>
      <c r="BK118" s="183"/>
      <c r="BL118" s="183"/>
      <c r="BM118" s="183"/>
    </row>
    <row r="119" spans="1:65" x14ac:dyDescent="0.2">
      <c r="A119" s="183"/>
      <c r="B119" s="183"/>
      <c r="C119" s="183"/>
      <c r="D119" s="183"/>
      <c r="E119" s="183"/>
      <c r="F119" s="183"/>
      <c r="G119" s="183"/>
      <c r="H119" s="183"/>
      <c r="I119" s="183"/>
      <c r="J119" s="183"/>
      <c r="K119" s="183"/>
      <c r="L119" s="183"/>
      <c r="M119" s="183"/>
      <c r="N119" s="183"/>
      <c r="O119" s="183"/>
      <c r="P119" s="183"/>
      <c r="Q119" s="183"/>
      <c r="R119" s="183"/>
      <c r="S119" s="183"/>
      <c r="T119" s="183"/>
      <c r="U119" s="183"/>
      <c r="V119" s="183"/>
      <c r="W119" s="183"/>
      <c r="X119" s="183"/>
      <c r="Y119" s="183"/>
      <c r="Z119" s="183"/>
      <c r="AA119" s="183"/>
      <c r="AB119" s="183"/>
      <c r="AC119" s="183"/>
      <c r="AD119" s="183"/>
      <c r="AE119" s="183"/>
      <c r="AF119" s="183"/>
      <c r="AG119" s="183"/>
      <c r="AH119" s="183"/>
      <c r="AI119" s="183"/>
      <c r="AJ119" s="183"/>
      <c r="AK119" s="183"/>
      <c r="AL119" s="183"/>
      <c r="AM119" s="183"/>
      <c r="AN119" s="183"/>
      <c r="AO119" s="183"/>
      <c r="AP119" s="183"/>
      <c r="AQ119" s="183"/>
      <c r="AR119" s="183"/>
      <c r="AS119" s="183"/>
      <c r="AT119" s="183"/>
      <c r="AU119" s="183"/>
      <c r="AV119" s="183"/>
      <c r="AW119" s="183"/>
      <c r="AX119" s="183"/>
      <c r="AY119" s="183"/>
      <c r="AZ119" s="183"/>
      <c r="BA119" s="183"/>
      <c r="BB119" s="183"/>
      <c r="BC119" s="183"/>
      <c r="BD119" s="183"/>
      <c r="BE119" s="183"/>
      <c r="BF119" s="183"/>
      <c r="BG119" s="183"/>
      <c r="BH119" s="183"/>
      <c r="BI119" s="183"/>
      <c r="BJ119" s="183"/>
      <c r="BK119" s="183"/>
      <c r="BL119" s="183"/>
      <c r="BM119" s="183"/>
    </row>
    <row r="120" spans="1:65" x14ac:dyDescent="0.2">
      <c r="A120" s="183"/>
      <c r="B120" s="183"/>
      <c r="C120" s="183"/>
      <c r="D120" s="183"/>
      <c r="E120" s="183"/>
      <c r="F120" s="183"/>
      <c r="G120" s="183"/>
      <c r="H120" s="183"/>
      <c r="I120" s="183"/>
      <c r="J120" s="183"/>
      <c r="K120" s="183"/>
      <c r="L120" s="183"/>
      <c r="M120" s="183"/>
      <c r="N120" s="183"/>
      <c r="O120" s="183"/>
      <c r="P120" s="183"/>
      <c r="Q120" s="183"/>
      <c r="R120" s="183"/>
      <c r="S120" s="183"/>
      <c r="T120" s="183"/>
      <c r="U120" s="183"/>
      <c r="V120" s="183"/>
      <c r="W120" s="183"/>
      <c r="X120" s="183"/>
      <c r="Y120" s="183"/>
      <c r="Z120" s="183"/>
      <c r="AA120" s="183"/>
      <c r="AB120" s="183"/>
      <c r="AC120" s="183"/>
      <c r="AD120" s="183"/>
      <c r="AE120" s="183"/>
      <c r="AF120" s="183"/>
      <c r="AG120" s="183"/>
      <c r="AH120" s="183"/>
      <c r="AI120" s="183"/>
      <c r="AJ120" s="183"/>
      <c r="AK120" s="183"/>
      <c r="AL120" s="183"/>
      <c r="AM120" s="183"/>
      <c r="AN120" s="183"/>
      <c r="AO120" s="183"/>
      <c r="AP120" s="183"/>
      <c r="AQ120" s="183"/>
      <c r="AR120" s="183"/>
      <c r="AS120" s="183"/>
      <c r="AT120" s="183"/>
      <c r="AU120" s="183"/>
      <c r="AV120" s="183"/>
      <c r="AW120" s="183"/>
      <c r="AX120" s="183"/>
      <c r="AY120" s="183"/>
      <c r="AZ120" s="183"/>
      <c r="BA120" s="183"/>
      <c r="BB120" s="183"/>
      <c r="BC120" s="183"/>
      <c r="BD120" s="183"/>
      <c r="BE120" s="183"/>
      <c r="BF120" s="183"/>
      <c r="BG120" s="183"/>
      <c r="BH120" s="183"/>
      <c r="BI120" s="183"/>
      <c r="BJ120" s="183"/>
      <c r="BK120" s="183"/>
      <c r="BL120" s="183"/>
      <c r="BM120" s="183"/>
    </row>
    <row r="121" spans="1:65" x14ac:dyDescent="0.2">
      <c r="A121" s="183"/>
      <c r="B121" s="183"/>
      <c r="C121" s="183"/>
      <c r="D121" s="183"/>
      <c r="E121" s="183"/>
      <c r="F121" s="183"/>
      <c r="G121" s="183"/>
      <c r="H121" s="183"/>
      <c r="I121" s="183"/>
      <c r="J121" s="183"/>
      <c r="K121" s="183"/>
      <c r="L121" s="183"/>
      <c r="M121" s="183"/>
      <c r="N121" s="183"/>
      <c r="O121" s="183"/>
      <c r="P121" s="183"/>
      <c r="Q121" s="183"/>
      <c r="R121" s="183"/>
      <c r="S121" s="183"/>
      <c r="T121" s="183"/>
      <c r="U121" s="183"/>
      <c r="V121" s="183"/>
      <c r="W121" s="183"/>
      <c r="X121" s="183"/>
      <c r="Y121" s="183"/>
      <c r="Z121" s="183"/>
      <c r="AA121" s="183"/>
      <c r="AB121" s="183"/>
      <c r="AC121" s="183"/>
      <c r="AD121" s="183"/>
      <c r="AE121" s="183"/>
      <c r="AF121" s="183"/>
      <c r="AG121" s="183"/>
      <c r="AH121" s="183"/>
      <c r="AI121" s="183"/>
      <c r="AJ121" s="183"/>
      <c r="AK121" s="183"/>
      <c r="AL121" s="183"/>
      <c r="AM121" s="183"/>
      <c r="AN121" s="183"/>
      <c r="AO121" s="183"/>
      <c r="AP121" s="183"/>
      <c r="AQ121" s="183"/>
      <c r="AR121" s="183"/>
      <c r="AS121" s="183"/>
      <c r="AT121" s="183"/>
      <c r="AU121" s="183"/>
      <c r="AV121" s="183"/>
      <c r="AW121" s="183"/>
      <c r="AX121" s="183"/>
      <c r="AY121" s="183"/>
      <c r="AZ121" s="183"/>
      <c r="BA121" s="183"/>
      <c r="BB121" s="183"/>
      <c r="BC121" s="183"/>
      <c r="BD121" s="183"/>
      <c r="BE121" s="183"/>
      <c r="BF121" s="183"/>
      <c r="BG121" s="183"/>
      <c r="BH121" s="183"/>
      <c r="BI121" s="183"/>
      <c r="BJ121" s="183"/>
      <c r="BK121" s="183"/>
      <c r="BL121" s="183"/>
      <c r="BM121" s="183"/>
    </row>
    <row r="122" spans="1:65" x14ac:dyDescent="0.2">
      <c r="A122" s="183"/>
      <c r="B122" s="183"/>
      <c r="C122" s="183"/>
      <c r="D122" s="183"/>
      <c r="E122" s="183"/>
      <c r="F122" s="183"/>
      <c r="G122" s="183"/>
      <c r="H122" s="183"/>
      <c r="I122" s="183"/>
      <c r="J122" s="183"/>
      <c r="K122" s="183"/>
      <c r="L122" s="183"/>
      <c r="M122" s="183"/>
      <c r="N122" s="183"/>
      <c r="O122" s="183"/>
      <c r="P122" s="183"/>
      <c r="Q122" s="183"/>
      <c r="R122" s="183"/>
      <c r="S122" s="183"/>
      <c r="T122" s="183"/>
      <c r="U122" s="183"/>
      <c r="V122" s="183"/>
      <c r="W122" s="183"/>
      <c r="X122" s="183"/>
      <c r="Y122" s="183"/>
      <c r="Z122" s="183"/>
      <c r="AA122" s="183"/>
      <c r="AB122" s="183"/>
      <c r="AC122" s="183"/>
      <c r="AD122" s="183"/>
      <c r="AE122" s="183"/>
      <c r="AF122" s="183"/>
      <c r="AG122" s="183"/>
      <c r="AH122" s="183"/>
      <c r="AI122" s="183"/>
      <c r="AJ122" s="183"/>
      <c r="AK122" s="183"/>
      <c r="AL122" s="183"/>
      <c r="AM122" s="183"/>
      <c r="AN122" s="183"/>
      <c r="AO122" s="183"/>
      <c r="AP122" s="183"/>
      <c r="AQ122" s="183"/>
      <c r="AR122" s="183"/>
      <c r="AS122" s="183"/>
      <c r="AT122" s="183"/>
      <c r="AU122" s="183"/>
      <c r="AV122" s="183"/>
      <c r="AW122" s="183"/>
      <c r="AX122" s="183"/>
      <c r="AY122" s="183"/>
      <c r="AZ122" s="183"/>
      <c r="BA122" s="183"/>
      <c r="BB122" s="183"/>
      <c r="BC122" s="183"/>
      <c r="BD122" s="183"/>
      <c r="BE122" s="183"/>
      <c r="BF122" s="183"/>
      <c r="BG122" s="183"/>
      <c r="BH122" s="183"/>
      <c r="BI122" s="183"/>
      <c r="BJ122" s="183"/>
      <c r="BK122" s="183"/>
      <c r="BL122" s="183"/>
      <c r="BM122" s="183"/>
    </row>
    <row r="123" spans="1:65" x14ac:dyDescent="0.2">
      <c r="A123" s="183"/>
      <c r="B123" s="183"/>
      <c r="C123" s="183"/>
      <c r="D123" s="183"/>
      <c r="E123" s="183"/>
      <c r="F123" s="183"/>
      <c r="G123" s="183"/>
      <c r="H123" s="183"/>
      <c r="I123" s="183"/>
      <c r="J123" s="183"/>
      <c r="K123" s="183"/>
      <c r="L123" s="183"/>
      <c r="M123" s="183"/>
      <c r="N123" s="183"/>
      <c r="O123" s="183"/>
      <c r="P123" s="183"/>
      <c r="Q123" s="183"/>
      <c r="R123" s="183"/>
      <c r="S123" s="183"/>
      <c r="T123" s="183"/>
      <c r="U123" s="183"/>
      <c r="V123" s="183"/>
      <c r="W123" s="183"/>
      <c r="X123" s="183"/>
      <c r="Y123" s="183"/>
      <c r="Z123" s="183"/>
      <c r="AA123" s="183"/>
      <c r="AB123" s="183"/>
      <c r="AC123" s="183"/>
      <c r="AD123" s="183"/>
      <c r="AE123" s="183"/>
      <c r="AF123" s="183"/>
      <c r="AG123" s="183"/>
      <c r="AH123" s="183"/>
      <c r="AI123" s="183"/>
      <c r="AJ123" s="183"/>
      <c r="AK123" s="183"/>
      <c r="AL123" s="183"/>
      <c r="AM123" s="183"/>
      <c r="AN123" s="183"/>
      <c r="AO123" s="183"/>
      <c r="AP123" s="183"/>
      <c r="AQ123" s="183"/>
      <c r="AR123" s="183"/>
      <c r="AS123" s="183"/>
      <c r="AT123" s="183"/>
      <c r="AU123" s="183"/>
      <c r="AV123" s="183"/>
      <c r="AW123" s="183"/>
      <c r="AX123" s="183"/>
      <c r="AY123" s="183"/>
      <c r="AZ123" s="183"/>
      <c r="BA123" s="183"/>
      <c r="BB123" s="183"/>
      <c r="BC123" s="183"/>
      <c r="BD123" s="183"/>
      <c r="BE123" s="183"/>
      <c r="BF123" s="183"/>
      <c r="BG123" s="183"/>
      <c r="BH123" s="183"/>
      <c r="BI123" s="183"/>
      <c r="BJ123" s="183"/>
      <c r="BK123" s="183"/>
      <c r="BL123" s="183"/>
      <c r="BM123" s="183"/>
    </row>
    <row r="124" spans="1:65" x14ac:dyDescent="0.2">
      <c r="A124" s="183"/>
      <c r="B124" s="183"/>
      <c r="C124" s="183"/>
      <c r="D124" s="183"/>
      <c r="E124" s="183"/>
      <c r="F124" s="183"/>
      <c r="G124" s="183"/>
      <c r="H124" s="183"/>
      <c r="I124" s="183"/>
      <c r="J124" s="183"/>
      <c r="K124" s="183"/>
      <c r="L124" s="183"/>
      <c r="M124" s="183"/>
      <c r="N124" s="183"/>
      <c r="O124" s="183"/>
      <c r="P124" s="183"/>
      <c r="Q124" s="183"/>
      <c r="R124" s="183"/>
      <c r="S124" s="183"/>
      <c r="T124" s="183"/>
      <c r="U124" s="183"/>
      <c r="V124" s="183"/>
      <c r="W124" s="183"/>
      <c r="X124" s="183"/>
      <c r="Y124" s="183"/>
      <c r="Z124" s="183"/>
      <c r="AA124" s="183"/>
      <c r="AB124" s="183"/>
      <c r="AC124" s="183"/>
      <c r="AD124" s="183"/>
      <c r="AE124" s="183"/>
      <c r="AF124" s="183"/>
      <c r="AG124" s="183"/>
      <c r="AH124" s="183"/>
      <c r="AI124" s="183"/>
      <c r="AJ124" s="183"/>
      <c r="AK124" s="183"/>
      <c r="AL124" s="183"/>
      <c r="AM124" s="183"/>
      <c r="AN124" s="183"/>
      <c r="AO124" s="183"/>
      <c r="AP124" s="183"/>
      <c r="AQ124" s="183"/>
      <c r="AR124" s="183"/>
      <c r="AS124" s="183"/>
      <c r="AT124" s="183"/>
      <c r="AU124" s="183"/>
      <c r="AV124" s="183"/>
      <c r="AW124" s="183"/>
      <c r="AX124" s="183"/>
      <c r="AY124" s="183"/>
      <c r="AZ124" s="183"/>
      <c r="BA124" s="183"/>
      <c r="BB124" s="183"/>
      <c r="BC124" s="183"/>
      <c r="BD124" s="183"/>
      <c r="BE124" s="183"/>
      <c r="BF124" s="183"/>
      <c r="BG124" s="183"/>
      <c r="BH124" s="183"/>
      <c r="BI124" s="183"/>
      <c r="BJ124" s="183"/>
      <c r="BK124" s="183"/>
      <c r="BL124" s="183"/>
      <c r="BM124" s="183"/>
    </row>
    <row r="125" spans="1:65" x14ac:dyDescent="0.2">
      <c r="A125" s="183"/>
      <c r="B125" s="183"/>
      <c r="C125" s="183"/>
      <c r="D125" s="183"/>
      <c r="E125" s="183"/>
      <c r="F125" s="183"/>
      <c r="G125" s="183"/>
      <c r="H125" s="183"/>
      <c r="I125" s="183"/>
      <c r="J125" s="183"/>
      <c r="K125" s="183"/>
      <c r="L125" s="183"/>
      <c r="M125" s="183"/>
      <c r="N125" s="183"/>
      <c r="O125" s="183"/>
      <c r="P125" s="183"/>
      <c r="Q125" s="183"/>
      <c r="R125" s="183"/>
      <c r="S125" s="183"/>
      <c r="T125" s="183"/>
      <c r="U125" s="183"/>
      <c r="V125" s="183"/>
      <c r="W125" s="183"/>
      <c r="X125" s="183"/>
      <c r="Y125" s="183"/>
      <c r="Z125" s="183"/>
      <c r="AA125" s="183"/>
      <c r="AB125" s="183"/>
      <c r="AC125" s="183"/>
      <c r="AD125" s="183"/>
      <c r="AE125" s="183"/>
      <c r="AF125" s="183"/>
      <c r="AG125" s="183"/>
      <c r="AH125" s="183"/>
      <c r="AI125" s="183"/>
      <c r="AJ125" s="183"/>
      <c r="AK125" s="183"/>
      <c r="AL125" s="183"/>
      <c r="AM125" s="183"/>
      <c r="AN125" s="183"/>
      <c r="AO125" s="183"/>
      <c r="AP125" s="183"/>
      <c r="AQ125" s="183"/>
      <c r="AR125" s="183"/>
      <c r="AS125" s="183"/>
      <c r="AT125" s="183"/>
      <c r="AU125" s="183"/>
      <c r="AV125" s="183"/>
      <c r="AW125" s="183"/>
      <c r="AX125" s="183"/>
      <c r="AY125" s="183"/>
      <c r="AZ125" s="183"/>
      <c r="BA125" s="183"/>
      <c r="BB125" s="183"/>
      <c r="BC125" s="183"/>
      <c r="BD125" s="183"/>
      <c r="BE125" s="183"/>
      <c r="BF125" s="183"/>
      <c r="BG125" s="183"/>
      <c r="BH125" s="183"/>
      <c r="BI125" s="183"/>
      <c r="BJ125" s="183"/>
      <c r="BK125" s="183"/>
      <c r="BL125" s="183"/>
      <c r="BM125" s="183"/>
    </row>
    <row r="126" spans="1:65" x14ac:dyDescent="0.2">
      <c r="A126" s="183"/>
      <c r="B126" s="183"/>
      <c r="C126" s="183"/>
      <c r="D126" s="183"/>
      <c r="E126" s="183"/>
      <c r="F126" s="183"/>
      <c r="G126" s="183"/>
      <c r="H126" s="183"/>
      <c r="I126" s="183"/>
      <c r="J126" s="183"/>
      <c r="K126" s="183"/>
      <c r="L126" s="183"/>
      <c r="M126" s="183"/>
      <c r="N126" s="183"/>
      <c r="O126" s="183"/>
      <c r="P126" s="183"/>
      <c r="Q126" s="183"/>
      <c r="R126" s="183"/>
      <c r="S126" s="183"/>
      <c r="T126" s="183"/>
      <c r="U126" s="183"/>
      <c r="V126" s="183"/>
      <c r="W126" s="183"/>
      <c r="X126" s="183"/>
      <c r="Y126" s="183"/>
      <c r="Z126" s="183"/>
      <c r="AA126" s="183"/>
      <c r="AB126" s="183"/>
      <c r="AC126" s="183"/>
      <c r="AD126" s="183"/>
      <c r="AE126" s="183"/>
      <c r="AF126" s="183"/>
      <c r="AG126" s="183"/>
      <c r="AH126" s="183"/>
      <c r="AI126" s="183"/>
      <c r="AJ126" s="183"/>
      <c r="AK126" s="183"/>
      <c r="AL126" s="183"/>
      <c r="AM126" s="183"/>
      <c r="AN126" s="183"/>
      <c r="AO126" s="183"/>
      <c r="AP126" s="183"/>
      <c r="AQ126" s="183"/>
      <c r="AR126" s="183"/>
      <c r="AS126" s="183"/>
      <c r="AT126" s="183"/>
      <c r="AU126" s="183"/>
      <c r="AV126" s="183"/>
      <c r="AW126" s="183"/>
      <c r="AX126" s="183"/>
      <c r="AY126" s="183"/>
      <c r="AZ126" s="183"/>
      <c r="BA126" s="183"/>
      <c r="BB126" s="183"/>
      <c r="BC126" s="183"/>
      <c r="BD126" s="183"/>
      <c r="BE126" s="183"/>
      <c r="BF126" s="183"/>
      <c r="BG126" s="183"/>
      <c r="BH126" s="183"/>
      <c r="BI126" s="183"/>
      <c r="BJ126" s="183"/>
      <c r="BK126" s="183"/>
      <c r="BL126" s="183"/>
      <c r="BM126" s="183"/>
    </row>
    <row r="127" spans="1:65" x14ac:dyDescent="0.2">
      <c r="A127" s="183"/>
      <c r="B127" s="183"/>
      <c r="C127" s="183"/>
      <c r="D127" s="183"/>
      <c r="E127" s="183"/>
      <c r="F127" s="183"/>
      <c r="G127" s="183"/>
      <c r="H127" s="183"/>
      <c r="I127" s="183"/>
      <c r="J127" s="183"/>
      <c r="K127" s="183"/>
      <c r="L127" s="183"/>
      <c r="M127" s="183"/>
      <c r="N127" s="183"/>
      <c r="O127" s="183"/>
      <c r="P127" s="183"/>
      <c r="Q127" s="183"/>
      <c r="R127" s="183"/>
      <c r="S127" s="183"/>
      <c r="T127" s="183"/>
      <c r="U127" s="183"/>
      <c r="V127" s="183"/>
      <c r="W127" s="183"/>
      <c r="X127" s="183"/>
      <c r="Y127" s="183"/>
      <c r="Z127" s="183"/>
      <c r="AA127" s="183"/>
      <c r="AB127" s="183"/>
      <c r="AC127" s="183"/>
      <c r="AD127" s="183"/>
      <c r="AE127" s="183"/>
      <c r="AF127" s="183"/>
      <c r="AG127" s="183"/>
      <c r="AH127" s="183"/>
      <c r="AI127" s="183"/>
      <c r="AJ127" s="183"/>
      <c r="AK127" s="183"/>
      <c r="AL127" s="183"/>
      <c r="AM127" s="183"/>
      <c r="AN127" s="183"/>
      <c r="AO127" s="183"/>
      <c r="AP127" s="183"/>
      <c r="AQ127" s="183"/>
      <c r="AR127" s="183"/>
      <c r="AS127" s="183"/>
      <c r="AT127" s="183"/>
      <c r="AU127" s="183"/>
      <c r="AV127" s="183"/>
      <c r="AW127" s="183"/>
      <c r="AX127" s="183"/>
      <c r="AY127" s="183"/>
      <c r="AZ127" s="183"/>
      <c r="BA127" s="183"/>
      <c r="BB127" s="183"/>
      <c r="BC127" s="183"/>
      <c r="BD127" s="183"/>
      <c r="BE127" s="183"/>
      <c r="BF127" s="183"/>
      <c r="BG127" s="183"/>
      <c r="BH127" s="183"/>
      <c r="BI127" s="183"/>
      <c r="BJ127" s="183"/>
      <c r="BK127" s="183"/>
      <c r="BL127" s="183"/>
      <c r="BM127" s="183"/>
    </row>
    <row r="128" spans="1:65" x14ac:dyDescent="0.2">
      <c r="A128" s="183"/>
      <c r="B128" s="183"/>
      <c r="C128" s="183"/>
      <c r="D128" s="183"/>
      <c r="E128" s="183"/>
      <c r="F128" s="183"/>
      <c r="G128" s="183"/>
      <c r="H128" s="183"/>
      <c r="I128" s="183"/>
      <c r="J128" s="183"/>
      <c r="K128" s="183"/>
      <c r="L128" s="183"/>
      <c r="M128" s="183"/>
      <c r="N128" s="183"/>
      <c r="O128" s="183"/>
      <c r="P128" s="183"/>
      <c r="Q128" s="183"/>
      <c r="R128" s="183"/>
      <c r="S128" s="183"/>
      <c r="T128" s="183"/>
      <c r="U128" s="183"/>
      <c r="V128" s="183"/>
      <c r="W128" s="183"/>
      <c r="X128" s="183"/>
      <c r="Y128" s="183"/>
      <c r="Z128" s="183"/>
      <c r="AA128" s="183"/>
      <c r="AB128" s="183"/>
      <c r="AC128" s="183"/>
      <c r="AD128" s="183"/>
      <c r="AE128" s="183"/>
      <c r="AF128" s="183"/>
      <c r="AG128" s="183"/>
      <c r="AH128" s="183"/>
      <c r="AI128" s="183"/>
      <c r="AJ128" s="183"/>
      <c r="AK128" s="183"/>
      <c r="AL128" s="183"/>
      <c r="AM128" s="183"/>
      <c r="AN128" s="183"/>
      <c r="AO128" s="183"/>
      <c r="AP128" s="183"/>
      <c r="AQ128" s="183"/>
      <c r="AR128" s="183"/>
      <c r="AS128" s="183"/>
      <c r="AT128" s="183"/>
      <c r="AU128" s="183"/>
      <c r="AV128" s="183"/>
      <c r="AW128" s="183"/>
      <c r="AX128" s="183"/>
      <c r="AY128" s="183"/>
      <c r="AZ128" s="183"/>
      <c r="BA128" s="183"/>
      <c r="BB128" s="183"/>
      <c r="BC128" s="183"/>
      <c r="BD128" s="183"/>
      <c r="BE128" s="183"/>
      <c r="BF128" s="183"/>
      <c r="BG128" s="183"/>
      <c r="BH128" s="183"/>
      <c r="BI128" s="183"/>
      <c r="BJ128" s="183"/>
      <c r="BK128" s="183"/>
      <c r="BL128" s="183"/>
      <c r="BM128" s="183"/>
    </row>
    <row r="129" spans="1:65" x14ac:dyDescent="0.2">
      <c r="A129" s="183"/>
      <c r="B129" s="183"/>
      <c r="C129" s="183"/>
      <c r="D129" s="183"/>
      <c r="E129" s="183"/>
      <c r="F129" s="183"/>
      <c r="G129" s="183"/>
      <c r="H129" s="183"/>
      <c r="I129" s="183"/>
      <c r="J129" s="183"/>
      <c r="K129" s="183"/>
      <c r="L129" s="183"/>
      <c r="M129" s="183"/>
      <c r="N129" s="183"/>
      <c r="O129" s="183"/>
      <c r="P129" s="183"/>
      <c r="Q129" s="183"/>
      <c r="R129" s="183"/>
      <c r="S129" s="183"/>
      <c r="T129" s="183"/>
      <c r="U129" s="183"/>
      <c r="V129" s="183"/>
      <c r="W129" s="183"/>
      <c r="X129" s="183"/>
      <c r="Y129" s="183"/>
      <c r="Z129" s="183"/>
      <c r="AA129" s="183"/>
      <c r="AB129" s="183"/>
      <c r="AC129" s="183"/>
      <c r="AD129" s="183"/>
      <c r="AE129" s="183"/>
      <c r="AF129" s="183"/>
      <c r="AG129" s="183"/>
      <c r="AH129" s="183"/>
      <c r="AI129" s="183"/>
      <c r="AJ129" s="183"/>
      <c r="AK129" s="183"/>
      <c r="AL129" s="183"/>
      <c r="AM129" s="183"/>
      <c r="AN129" s="183"/>
      <c r="AO129" s="183"/>
      <c r="AP129" s="183"/>
      <c r="AQ129" s="183"/>
      <c r="AR129" s="183"/>
      <c r="AS129" s="183"/>
      <c r="AT129" s="183"/>
      <c r="AU129" s="183"/>
      <c r="AV129" s="183"/>
      <c r="AW129" s="183"/>
      <c r="AX129" s="183"/>
      <c r="AY129" s="183"/>
      <c r="AZ129" s="183"/>
      <c r="BA129" s="183"/>
      <c r="BB129" s="183"/>
      <c r="BC129" s="183"/>
      <c r="BD129" s="183"/>
      <c r="BE129" s="183"/>
      <c r="BF129" s="183"/>
      <c r="BG129" s="183"/>
      <c r="BH129" s="183"/>
      <c r="BI129" s="183"/>
      <c r="BJ129" s="183"/>
      <c r="BK129" s="183"/>
      <c r="BL129" s="183"/>
      <c r="BM129" s="183"/>
    </row>
    <row r="130" spans="1:65" x14ac:dyDescent="0.2">
      <c r="A130" s="183"/>
      <c r="B130" s="183"/>
      <c r="C130" s="183"/>
      <c r="D130" s="183"/>
      <c r="E130" s="183"/>
      <c r="F130" s="183"/>
      <c r="G130" s="183"/>
      <c r="H130" s="183"/>
      <c r="I130" s="183"/>
      <c r="J130" s="183"/>
      <c r="K130" s="183"/>
      <c r="L130" s="183"/>
      <c r="M130" s="183"/>
      <c r="N130" s="183"/>
      <c r="O130" s="183"/>
      <c r="P130" s="183"/>
      <c r="Q130" s="183"/>
      <c r="R130" s="183"/>
      <c r="S130" s="183"/>
      <c r="T130" s="183"/>
      <c r="U130" s="183"/>
      <c r="V130" s="183"/>
      <c r="W130" s="183"/>
      <c r="X130" s="183"/>
      <c r="Y130" s="183"/>
      <c r="Z130" s="183"/>
      <c r="AA130" s="183"/>
      <c r="AB130" s="183"/>
      <c r="AC130" s="183"/>
      <c r="AD130" s="183"/>
      <c r="AE130" s="183"/>
      <c r="AF130" s="183"/>
      <c r="AG130" s="183"/>
      <c r="AH130" s="183"/>
      <c r="AI130" s="183"/>
      <c r="AJ130" s="183"/>
      <c r="AK130" s="183"/>
      <c r="AL130" s="183"/>
      <c r="AM130" s="183"/>
      <c r="AN130" s="183"/>
      <c r="AO130" s="183"/>
      <c r="AP130" s="183"/>
      <c r="AQ130" s="183"/>
      <c r="AR130" s="183"/>
      <c r="AS130" s="183"/>
      <c r="AT130" s="183"/>
      <c r="AU130" s="183"/>
      <c r="AV130" s="183"/>
      <c r="AW130" s="183"/>
      <c r="AX130" s="183"/>
      <c r="AY130" s="183"/>
      <c r="AZ130" s="183"/>
      <c r="BA130" s="183"/>
      <c r="BB130" s="183"/>
      <c r="BC130" s="183"/>
      <c r="BD130" s="183"/>
      <c r="BE130" s="183"/>
      <c r="BF130" s="183"/>
      <c r="BG130" s="183"/>
      <c r="BH130" s="183"/>
      <c r="BI130" s="183"/>
      <c r="BJ130" s="183"/>
      <c r="BK130" s="183"/>
      <c r="BL130" s="183"/>
      <c r="BM130" s="183"/>
    </row>
    <row r="131" spans="1:65" x14ac:dyDescent="0.2">
      <c r="A131" s="183"/>
      <c r="B131" s="183"/>
      <c r="C131" s="183"/>
      <c r="D131" s="183"/>
      <c r="E131" s="183"/>
      <c r="F131" s="183"/>
      <c r="G131" s="183"/>
      <c r="H131" s="183"/>
      <c r="I131" s="183"/>
      <c r="J131" s="183"/>
      <c r="K131" s="183"/>
      <c r="L131" s="183"/>
      <c r="M131" s="183"/>
      <c r="N131" s="183"/>
      <c r="O131" s="183"/>
      <c r="P131" s="183"/>
      <c r="Q131" s="183"/>
      <c r="R131" s="183"/>
      <c r="S131" s="183"/>
      <c r="T131" s="183"/>
      <c r="U131" s="183"/>
      <c r="V131" s="183"/>
      <c r="W131" s="183"/>
      <c r="X131" s="183"/>
      <c r="Y131" s="183"/>
      <c r="Z131" s="183"/>
      <c r="AA131" s="183"/>
      <c r="AB131" s="183"/>
      <c r="AC131" s="183"/>
      <c r="AD131" s="183"/>
      <c r="AE131" s="183"/>
      <c r="AF131" s="183"/>
      <c r="AG131" s="183"/>
      <c r="AH131" s="183"/>
      <c r="AI131" s="183"/>
      <c r="AJ131" s="183"/>
      <c r="AK131" s="183"/>
      <c r="AL131" s="183"/>
      <c r="AM131" s="183"/>
      <c r="AN131" s="183"/>
      <c r="AO131" s="183"/>
      <c r="AP131" s="183"/>
      <c r="AQ131" s="183"/>
      <c r="AR131" s="183"/>
      <c r="AS131" s="183"/>
      <c r="AT131" s="183"/>
      <c r="AU131" s="183"/>
      <c r="AV131" s="183"/>
      <c r="AW131" s="183"/>
      <c r="AX131" s="183"/>
      <c r="AY131" s="183"/>
      <c r="AZ131" s="183"/>
      <c r="BA131" s="183"/>
      <c r="BB131" s="183"/>
      <c r="BC131" s="183"/>
      <c r="BD131" s="183"/>
      <c r="BE131" s="183"/>
      <c r="BF131" s="183"/>
      <c r="BG131" s="183"/>
      <c r="BH131" s="183"/>
      <c r="BI131" s="183"/>
      <c r="BJ131" s="183"/>
      <c r="BK131" s="183"/>
      <c r="BL131" s="183"/>
      <c r="BM131" s="183"/>
    </row>
    <row r="132" spans="1:65" x14ac:dyDescent="0.2">
      <c r="A132" s="183"/>
      <c r="B132" s="183"/>
      <c r="C132" s="183"/>
      <c r="D132" s="183"/>
      <c r="E132" s="183"/>
      <c r="F132" s="183"/>
      <c r="G132" s="183"/>
      <c r="H132" s="183"/>
      <c r="I132" s="183"/>
      <c r="J132" s="183"/>
      <c r="K132" s="183"/>
      <c r="L132" s="183"/>
      <c r="M132" s="183"/>
      <c r="N132" s="183"/>
      <c r="O132" s="183"/>
      <c r="P132" s="183"/>
      <c r="Q132" s="183"/>
      <c r="R132" s="183"/>
      <c r="S132" s="183"/>
      <c r="T132" s="183"/>
      <c r="U132" s="183"/>
      <c r="V132" s="183"/>
      <c r="W132" s="183"/>
      <c r="X132" s="183"/>
      <c r="Y132" s="183"/>
      <c r="Z132" s="183"/>
      <c r="AA132" s="183"/>
      <c r="AB132" s="183"/>
      <c r="AC132" s="183"/>
      <c r="AD132" s="183"/>
      <c r="AE132" s="183"/>
      <c r="AF132" s="183"/>
      <c r="AG132" s="183"/>
      <c r="AH132" s="183"/>
      <c r="AI132" s="183"/>
      <c r="AJ132" s="183"/>
      <c r="AK132" s="183"/>
      <c r="AL132" s="183"/>
      <c r="AM132" s="183"/>
      <c r="AN132" s="183"/>
      <c r="AO132" s="183"/>
      <c r="AP132" s="183"/>
      <c r="AQ132" s="183"/>
      <c r="AR132" s="183"/>
      <c r="AS132" s="183"/>
      <c r="AT132" s="183"/>
      <c r="AU132" s="183"/>
      <c r="AV132" s="183"/>
      <c r="AW132" s="183"/>
      <c r="AX132" s="183"/>
      <c r="AY132" s="183"/>
      <c r="AZ132" s="183"/>
      <c r="BA132" s="183"/>
      <c r="BB132" s="183"/>
      <c r="BC132" s="183"/>
      <c r="BD132" s="183"/>
      <c r="BE132" s="183"/>
      <c r="BF132" s="183"/>
      <c r="BG132" s="183"/>
      <c r="BH132" s="183"/>
      <c r="BI132" s="183"/>
      <c r="BJ132" s="183"/>
      <c r="BK132" s="183"/>
      <c r="BL132" s="183"/>
      <c r="BM132" s="183"/>
    </row>
    <row r="133" spans="1:65" x14ac:dyDescent="0.2">
      <c r="A133" s="183"/>
      <c r="B133" s="183"/>
      <c r="C133" s="183"/>
      <c r="D133" s="183"/>
      <c r="E133" s="183"/>
      <c r="F133" s="183"/>
      <c r="G133" s="183"/>
      <c r="H133" s="183"/>
      <c r="I133" s="183"/>
      <c r="J133" s="183"/>
      <c r="K133" s="183"/>
      <c r="L133" s="183"/>
      <c r="M133" s="183"/>
      <c r="N133" s="183"/>
      <c r="O133" s="183"/>
      <c r="P133" s="183"/>
      <c r="Q133" s="183"/>
      <c r="R133" s="183"/>
      <c r="S133" s="183"/>
      <c r="T133" s="183"/>
      <c r="U133" s="183"/>
      <c r="V133" s="183"/>
      <c r="W133" s="183"/>
      <c r="X133" s="183"/>
      <c r="Y133" s="183"/>
      <c r="Z133" s="183"/>
      <c r="AA133" s="183"/>
      <c r="AB133" s="183"/>
      <c r="AC133" s="183"/>
      <c r="AD133" s="183"/>
      <c r="AE133" s="183"/>
      <c r="AF133" s="183"/>
      <c r="AG133" s="183"/>
      <c r="AH133" s="183"/>
      <c r="AI133" s="183"/>
      <c r="AJ133" s="183"/>
      <c r="AK133" s="183"/>
      <c r="AL133" s="183"/>
      <c r="AM133" s="183"/>
      <c r="AN133" s="183"/>
      <c r="AO133" s="183"/>
      <c r="AP133" s="183"/>
      <c r="AQ133" s="183"/>
      <c r="AR133" s="183"/>
      <c r="AS133" s="183"/>
      <c r="AT133" s="183"/>
      <c r="AU133" s="183"/>
      <c r="AV133" s="183"/>
      <c r="AW133" s="183"/>
      <c r="AX133" s="183"/>
      <c r="AY133" s="183"/>
      <c r="AZ133" s="183"/>
      <c r="BA133" s="183"/>
      <c r="BB133" s="183"/>
      <c r="BC133" s="183"/>
      <c r="BD133" s="183"/>
      <c r="BE133" s="183"/>
      <c r="BF133" s="183"/>
      <c r="BG133" s="183"/>
      <c r="BH133" s="183"/>
      <c r="BI133" s="183"/>
      <c r="BJ133" s="183"/>
      <c r="BK133" s="183"/>
      <c r="BL133" s="183"/>
      <c r="BM133" s="183"/>
    </row>
    <row r="134" spans="1:65" x14ac:dyDescent="0.2">
      <c r="A134" s="183"/>
      <c r="B134" s="183"/>
      <c r="C134" s="183"/>
      <c r="D134" s="183"/>
      <c r="E134" s="183"/>
      <c r="F134" s="183"/>
      <c r="G134" s="183"/>
      <c r="H134" s="183"/>
      <c r="I134" s="183"/>
      <c r="J134" s="183"/>
      <c r="K134" s="183"/>
      <c r="L134" s="183"/>
      <c r="M134" s="183"/>
      <c r="N134" s="183"/>
      <c r="O134" s="183"/>
      <c r="P134" s="183"/>
      <c r="Q134" s="183"/>
      <c r="R134" s="183"/>
      <c r="S134" s="183"/>
      <c r="T134" s="183"/>
      <c r="U134" s="183"/>
      <c r="V134" s="183"/>
      <c r="W134" s="183"/>
      <c r="X134" s="183"/>
      <c r="Y134" s="183"/>
      <c r="Z134" s="183"/>
      <c r="AA134" s="183"/>
      <c r="AB134" s="183"/>
      <c r="AC134" s="183"/>
      <c r="AD134" s="183"/>
      <c r="AE134" s="183"/>
      <c r="AF134" s="183"/>
      <c r="AG134" s="183"/>
      <c r="AH134" s="183"/>
      <c r="AI134" s="183"/>
      <c r="AJ134" s="183"/>
      <c r="AK134" s="183"/>
      <c r="AL134" s="183"/>
      <c r="AM134" s="183"/>
      <c r="AN134" s="183"/>
      <c r="AO134" s="183"/>
      <c r="AP134" s="183"/>
      <c r="AQ134" s="183"/>
      <c r="AR134" s="183"/>
      <c r="AS134" s="183"/>
      <c r="AT134" s="183"/>
      <c r="AU134" s="183"/>
      <c r="AV134" s="183"/>
      <c r="AW134" s="183"/>
      <c r="AX134" s="183"/>
      <c r="AY134" s="183"/>
      <c r="AZ134" s="183"/>
      <c r="BA134" s="183"/>
      <c r="BB134" s="183"/>
      <c r="BC134" s="183"/>
      <c r="BD134" s="183"/>
      <c r="BE134" s="183"/>
      <c r="BF134" s="183"/>
      <c r="BG134" s="183"/>
      <c r="BH134" s="183"/>
      <c r="BI134" s="183"/>
      <c r="BJ134" s="183"/>
      <c r="BK134" s="183"/>
      <c r="BL134" s="183"/>
      <c r="BM134" s="183"/>
    </row>
    <row r="135" spans="1:65" x14ac:dyDescent="0.2">
      <c r="A135" s="183"/>
      <c r="B135" s="183"/>
      <c r="C135" s="183"/>
      <c r="D135" s="183"/>
      <c r="E135" s="183"/>
      <c r="F135" s="183"/>
      <c r="G135" s="183"/>
      <c r="H135" s="183"/>
      <c r="I135" s="183"/>
      <c r="J135" s="183"/>
      <c r="K135" s="183"/>
      <c r="L135" s="183"/>
      <c r="M135" s="183"/>
      <c r="N135" s="183"/>
      <c r="O135" s="183"/>
      <c r="P135" s="183"/>
      <c r="Q135" s="183"/>
      <c r="R135" s="183"/>
      <c r="S135" s="183"/>
      <c r="T135" s="183"/>
      <c r="U135" s="183"/>
      <c r="V135" s="183"/>
      <c r="W135" s="183"/>
      <c r="X135" s="183"/>
      <c r="Y135" s="183"/>
      <c r="Z135" s="183"/>
      <c r="AA135" s="183"/>
      <c r="AB135" s="183"/>
      <c r="AC135" s="183"/>
      <c r="AD135" s="183"/>
      <c r="AE135" s="183"/>
      <c r="AF135" s="183"/>
      <c r="AG135" s="183"/>
      <c r="AH135" s="183"/>
      <c r="AI135" s="183"/>
      <c r="AJ135" s="183"/>
      <c r="AK135" s="183"/>
      <c r="AL135" s="183"/>
      <c r="AM135" s="183"/>
      <c r="AN135" s="183"/>
      <c r="AO135" s="183"/>
      <c r="AP135" s="183"/>
      <c r="AQ135" s="183"/>
      <c r="AR135" s="183"/>
      <c r="AS135" s="183"/>
      <c r="AT135" s="183"/>
      <c r="AU135" s="183"/>
      <c r="AV135" s="183"/>
      <c r="AW135" s="183"/>
      <c r="AX135" s="183"/>
      <c r="AY135" s="183"/>
      <c r="AZ135" s="183"/>
      <c r="BA135" s="183"/>
      <c r="BB135" s="183"/>
      <c r="BC135" s="183"/>
      <c r="BD135" s="183"/>
      <c r="BE135" s="183"/>
      <c r="BF135" s="183"/>
      <c r="BG135" s="183"/>
      <c r="BH135" s="183"/>
      <c r="BI135" s="183"/>
      <c r="BJ135" s="183"/>
      <c r="BK135" s="183"/>
      <c r="BL135" s="183"/>
      <c r="BM135" s="183"/>
    </row>
    <row r="136" spans="1:65" x14ac:dyDescent="0.2">
      <c r="A136" s="183"/>
      <c r="B136" s="183"/>
      <c r="C136" s="183"/>
      <c r="D136" s="183"/>
      <c r="E136" s="183"/>
      <c r="F136" s="183"/>
      <c r="G136" s="183"/>
      <c r="H136" s="183"/>
      <c r="I136" s="183"/>
      <c r="J136" s="183"/>
      <c r="K136" s="183"/>
      <c r="L136" s="183"/>
      <c r="M136" s="183"/>
      <c r="N136" s="183"/>
      <c r="O136" s="183"/>
      <c r="P136" s="183"/>
      <c r="Q136" s="183"/>
      <c r="R136" s="183"/>
      <c r="S136" s="183"/>
      <c r="T136" s="183"/>
      <c r="U136" s="183"/>
      <c r="V136" s="183"/>
      <c r="W136" s="183"/>
      <c r="X136" s="183"/>
      <c r="Y136" s="183"/>
      <c r="Z136" s="183"/>
      <c r="AA136" s="183"/>
      <c r="AB136" s="183"/>
      <c r="AC136" s="183"/>
      <c r="AD136" s="183"/>
      <c r="AE136" s="183"/>
      <c r="AF136" s="183"/>
      <c r="AG136" s="183"/>
      <c r="AH136" s="183"/>
      <c r="AI136" s="183"/>
      <c r="AJ136" s="183"/>
      <c r="AK136" s="183"/>
      <c r="AL136" s="183"/>
      <c r="AM136" s="183"/>
      <c r="AN136" s="183"/>
      <c r="AO136" s="183"/>
      <c r="AP136" s="183"/>
      <c r="AQ136" s="183"/>
      <c r="AR136" s="183"/>
      <c r="AS136" s="183"/>
      <c r="AT136" s="183"/>
      <c r="AU136" s="183"/>
      <c r="AV136" s="183"/>
      <c r="AW136" s="183"/>
      <c r="AX136" s="183"/>
      <c r="AY136" s="183"/>
      <c r="AZ136" s="183"/>
      <c r="BA136" s="183"/>
      <c r="BB136" s="183"/>
      <c r="BC136" s="183"/>
      <c r="BD136" s="183"/>
      <c r="BE136" s="183"/>
      <c r="BF136" s="183"/>
      <c r="BG136" s="183"/>
      <c r="BH136" s="183"/>
      <c r="BI136" s="183"/>
      <c r="BJ136" s="183"/>
      <c r="BK136" s="183"/>
      <c r="BL136" s="183"/>
      <c r="BM136" s="183"/>
    </row>
    <row r="137" spans="1:65" x14ac:dyDescent="0.2">
      <c r="A137" s="183"/>
      <c r="B137" s="183"/>
      <c r="C137" s="183"/>
      <c r="D137" s="183"/>
      <c r="E137" s="183"/>
      <c r="F137" s="183"/>
      <c r="G137" s="183"/>
      <c r="H137" s="183"/>
      <c r="I137" s="183"/>
      <c r="J137" s="183"/>
      <c r="K137" s="183"/>
      <c r="L137" s="183"/>
      <c r="M137" s="183"/>
      <c r="N137" s="183"/>
      <c r="O137" s="183"/>
      <c r="P137" s="183"/>
      <c r="Q137" s="183"/>
      <c r="R137" s="183"/>
      <c r="S137" s="183"/>
      <c r="T137" s="183"/>
      <c r="U137" s="183"/>
      <c r="V137" s="183"/>
      <c r="W137" s="183"/>
      <c r="X137" s="183"/>
      <c r="Y137" s="183"/>
      <c r="Z137" s="183"/>
      <c r="AA137" s="183"/>
      <c r="AB137" s="183"/>
      <c r="AC137" s="183"/>
      <c r="AD137" s="183"/>
      <c r="AE137" s="183"/>
      <c r="AF137" s="183"/>
      <c r="AG137" s="183"/>
      <c r="AH137" s="183"/>
      <c r="AI137" s="183"/>
      <c r="AJ137" s="183"/>
      <c r="AK137" s="183"/>
      <c r="AL137" s="183"/>
      <c r="AM137" s="183"/>
      <c r="AN137" s="183"/>
      <c r="AO137" s="183"/>
      <c r="AP137" s="183"/>
      <c r="AQ137" s="183"/>
      <c r="AR137" s="183"/>
      <c r="AS137" s="183"/>
      <c r="AT137" s="183"/>
      <c r="AU137" s="183"/>
      <c r="AV137" s="183"/>
      <c r="AW137" s="183"/>
      <c r="AX137" s="183"/>
      <c r="AY137" s="183"/>
      <c r="AZ137" s="183"/>
      <c r="BA137" s="183"/>
      <c r="BB137" s="183"/>
      <c r="BC137" s="183"/>
      <c r="BD137" s="183"/>
      <c r="BE137" s="183"/>
      <c r="BF137" s="183"/>
      <c r="BG137" s="183"/>
      <c r="BH137" s="183"/>
      <c r="BI137" s="183"/>
      <c r="BJ137" s="183"/>
      <c r="BK137" s="183"/>
      <c r="BL137" s="183"/>
      <c r="BM137" s="183"/>
    </row>
    <row r="138" spans="1:65" x14ac:dyDescent="0.2">
      <c r="A138" s="183"/>
      <c r="B138" s="183"/>
      <c r="C138" s="183"/>
      <c r="D138" s="183"/>
      <c r="E138" s="183"/>
      <c r="F138" s="183"/>
      <c r="G138" s="183"/>
      <c r="H138" s="183"/>
      <c r="I138" s="183"/>
      <c r="J138" s="183"/>
      <c r="K138" s="183"/>
      <c r="L138" s="183"/>
      <c r="M138" s="183"/>
      <c r="N138" s="183"/>
      <c r="O138" s="183"/>
      <c r="P138" s="183"/>
      <c r="Q138" s="183"/>
      <c r="R138" s="183"/>
      <c r="S138" s="183"/>
      <c r="T138" s="183"/>
      <c r="U138" s="183"/>
      <c r="V138" s="183"/>
      <c r="W138" s="183"/>
      <c r="X138" s="183"/>
      <c r="Y138" s="183"/>
      <c r="Z138" s="183"/>
      <c r="AA138" s="183"/>
      <c r="AB138" s="183"/>
      <c r="AC138" s="183"/>
      <c r="AD138" s="183"/>
      <c r="AE138" s="183"/>
      <c r="AF138" s="183"/>
      <c r="AG138" s="183"/>
      <c r="AH138" s="183"/>
      <c r="AI138" s="183"/>
      <c r="AJ138" s="183"/>
      <c r="AK138" s="183"/>
      <c r="AL138" s="183"/>
      <c r="AM138" s="183"/>
      <c r="AN138" s="183"/>
      <c r="AO138" s="183"/>
      <c r="AP138" s="183"/>
      <c r="AQ138" s="183"/>
      <c r="AR138" s="183"/>
      <c r="AS138" s="183"/>
      <c r="AT138" s="183"/>
      <c r="AU138" s="183"/>
      <c r="AV138" s="183"/>
      <c r="AW138" s="183"/>
      <c r="AX138" s="183"/>
      <c r="AY138" s="183"/>
      <c r="AZ138" s="183"/>
      <c r="BA138" s="183"/>
      <c r="BB138" s="183"/>
      <c r="BC138" s="183"/>
      <c r="BD138" s="183"/>
      <c r="BE138" s="183"/>
      <c r="BF138" s="183"/>
      <c r="BG138" s="183"/>
      <c r="BH138" s="183"/>
      <c r="BI138" s="183"/>
      <c r="BJ138" s="183"/>
      <c r="BK138" s="183"/>
      <c r="BL138" s="183"/>
      <c r="BM138" s="183"/>
    </row>
    <row r="139" spans="1:65" x14ac:dyDescent="0.2">
      <c r="A139" s="183"/>
      <c r="B139" s="183"/>
      <c r="C139" s="183"/>
      <c r="D139" s="183"/>
      <c r="E139" s="183"/>
      <c r="F139" s="183"/>
      <c r="G139" s="183"/>
      <c r="H139" s="183"/>
      <c r="I139" s="183"/>
      <c r="J139" s="183"/>
      <c r="K139" s="183"/>
      <c r="L139" s="183"/>
      <c r="M139" s="183"/>
      <c r="N139" s="183"/>
      <c r="O139" s="183"/>
      <c r="P139" s="183"/>
      <c r="Q139" s="183"/>
      <c r="R139" s="183"/>
      <c r="S139" s="183"/>
      <c r="T139" s="183"/>
      <c r="U139" s="183"/>
      <c r="V139" s="183"/>
      <c r="W139" s="183"/>
      <c r="X139" s="183"/>
      <c r="Y139" s="183"/>
      <c r="Z139" s="183"/>
      <c r="AA139" s="183"/>
      <c r="AB139" s="183"/>
      <c r="AC139" s="183"/>
      <c r="AD139" s="183"/>
      <c r="AE139" s="183"/>
      <c r="AF139" s="183"/>
      <c r="AG139" s="183"/>
      <c r="AH139" s="183"/>
      <c r="AI139" s="183"/>
      <c r="AJ139" s="183"/>
      <c r="AK139" s="183"/>
      <c r="AL139" s="183"/>
      <c r="AM139" s="183"/>
      <c r="AN139" s="183"/>
      <c r="AO139" s="183"/>
      <c r="AP139" s="183"/>
      <c r="AQ139" s="183"/>
      <c r="AR139" s="183"/>
      <c r="AS139" s="183"/>
      <c r="AT139" s="183"/>
      <c r="AU139" s="183"/>
      <c r="AV139" s="183"/>
      <c r="AW139" s="183"/>
      <c r="AX139" s="183"/>
      <c r="AY139" s="183"/>
      <c r="AZ139" s="183"/>
      <c r="BA139" s="183"/>
      <c r="BB139" s="183"/>
      <c r="BC139" s="183"/>
      <c r="BD139" s="183"/>
      <c r="BE139" s="183"/>
      <c r="BF139" s="183"/>
      <c r="BG139" s="183"/>
      <c r="BH139" s="183"/>
      <c r="BI139" s="183"/>
      <c r="BJ139" s="183"/>
      <c r="BK139" s="183"/>
      <c r="BL139" s="183"/>
      <c r="BM139" s="183"/>
    </row>
    <row r="140" spans="1:65" x14ac:dyDescent="0.2">
      <c r="A140" s="183"/>
      <c r="B140" s="183"/>
      <c r="C140" s="183"/>
      <c r="D140" s="183"/>
      <c r="E140" s="183"/>
      <c r="F140" s="183"/>
      <c r="G140" s="183"/>
      <c r="H140" s="183"/>
      <c r="I140" s="183"/>
      <c r="J140" s="183"/>
      <c r="K140" s="183"/>
      <c r="L140" s="183"/>
      <c r="M140" s="183"/>
      <c r="N140" s="183"/>
      <c r="O140" s="183"/>
      <c r="P140" s="183"/>
      <c r="Q140" s="183"/>
      <c r="R140" s="183"/>
      <c r="S140" s="183"/>
      <c r="T140" s="183"/>
      <c r="U140" s="183"/>
      <c r="V140" s="183"/>
      <c r="W140" s="183"/>
      <c r="X140" s="183"/>
      <c r="Y140" s="183"/>
      <c r="Z140" s="183"/>
      <c r="AA140" s="183"/>
      <c r="AB140" s="183"/>
      <c r="AC140" s="183"/>
      <c r="AD140" s="183"/>
      <c r="AE140" s="183"/>
      <c r="AF140" s="183"/>
      <c r="AG140" s="183"/>
      <c r="AH140" s="183"/>
      <c r="AI140" s="183"/>
      <c r="AJ140" s="183"/>
      <c r="AK140" s="183"/>
      <c r="AL140" s="183"/>
      <c r="AM140" s="183"/>
      <c r="AN140" s="183"/>
      <c r="AO140" s="183"/>
      <c r="AP140" s="183"/>
      <c r="AQ140" s="183"/>
      <c r="AR140" s="183"/>
      <c r="AS140" s="183"/>
      <c r="AT140" s="183"/>
      <c r="AU140" s="183"/>
      <c r="AV140" s="183"/>
      <c r="AW140" s="183"/>
      <c r="AX140" s="183"/>
      <c r="AY140" s="183"/>
      <c r="AZ140" s="183"/>
      <c r="BA140" s="183"/>
      <c r="BB140" s="183"/>
      <c r="BC140" s="183"/>
      <c r="BD140" s="183"/>
      <c r="BE140" s="183"/>
      <c r="BF140" s="183"/>
      <c r="BG140" s="183"/>
      <c r="BH140" s="183"/>
      <c r="BI140" s="183"/>
      <c r="BJ140" s="183"/>
      <c r="BK140" s="183"/>
      <c r="BL140" s="183"/>
      <c r="BM140" s="183"/>
    </row>
    <row r="141" spans="1:65" x14ac:dyDescent="0.2">
      <c r="A141" s="183"/>
      <c r="B141" s="183"/>
      <c r="C141" s="183"/>
      <c r="D141" s="183"/>
      <c r="E141" s="183"/>
      <c r="F141" s="183"/>
      <c r="G141" s="183"/>
      <c r="H141" s="183"/>
      <c r="I141" s="183"/>
      <c r="J141" s="183"/>
      <c r="K141" s="183"/>
      <c r="L141" s="183"/>
      <c r="M141" s="183"/>
      <c r="N141" s="183"/>
      <c r="O141" s="183"/>
      <c r="P141" s="183"/>
      <c r="Q141" s="183"/>
      <c r="R141" s="183"/>
      <c r="S141" s="183"/>
      <c r="T141" s="183"/>
      <c r="U141" s="183"/>
      <c r="V141" s="183"/>
      <c r="W141" s="183"/>
      <c r="X141" s="183"/>
      <c r="Y141" s="183"/>
      <c r="Z141" s="183"/>
      <c r="AA141" s="183"/>
      <c r="AB141" s="183"/>
      <c r="AC141" s="183"/>
      <c r="AD141" s="183"/>
      <c r="AE141" s="183"/>
      <c r="AF141" s="183"/>
      <c r="AG141" s="183"/>
      <c r="AH141" s="183"/>
      <c r="AI141" s="183"/>
      <c r="AJ141" s="183"/>
      <c r="AK141" s="183"/>
      <c r="AL141" s="183"/>
      <c r="AM141" s="183"/>
      <c r="AN141" s="183"/>
      <c r="AO141" s="183"/>
      <c r="AP141" s="183"/>
      <c r="AQ141" s="183"/>
      <c r="AR141" s="183"/>
      <c r="AS141" s="183"/>
      <c r="AT141" s="183"/>
      <c r="AU141" s="183"/>
      <c r="AV141" s="183"/>
      <c r="AW141" s="183"/>
      <c r="AX141" s="183"/>
      <c r="AY141" s="183"/>
      <c r="AZ141" s="183"/>
      <c r="BA141" s="183"/>
      <c r="BB141" s="183"/>
      <c r="BC141" s="183"/>
      <c r="BD141" s="183"/>
      <c r="BE141" s="183"/>
      <c r="BF141" s="183"/>
      <c r="BG141" s="183"/>
      <c r="BH141" s="183"/>
      <c r="BI141" s="183"/>
      <c r="BJ141" s="183"/>
      <c r="BK141" s="183"/>
      <c r="BL141" s="183"/>
      <c r="BM141" s="183"/>
    </row>
    <row r="142" spans="1:65" x14ac:dyDescent="0.2">
      <c r="A142" s="183"/>
      <c r="B142" s="183"/>
      <c r="C142" s="183"/>
      <c r="D142" s="183"/>
      <c r="E142" s="183"/>
      <c r="F142" s="183"/>
      <c r="G142" s="183"/>
      <c r="H142" s="183"/>
      <c r="I142" s="183"/>
      <c r="J142" s="183"/>
      <c r="K142" s="183"/>
      <c r="L142" s="183"/>
      <c r="M142" s="183"/>
      <c r="N142" s="183"/>
      <c r="O142" s="183"/>
      <c r="P142" s="183"/>
      <c r="Q142" s="183"/>
      <c r="R142" s="183"/>
      <c r="S142" s="183"/>
      <c r="T142" s="183"/>
      <c r="U142" s="183"/>
      <c r="V142" s="183"/>
      <c r="W142" s="183"/>
      <c r="X142" s="183"/>
      <c r="Y142" s="183"/>
      <c r="Z142" s="183"/>
      <c r="AA142" s="183"/>
      <c r="AB142" s="183"/>
      <c r="AC142" s="183"/>
      <c r="AD142" s="183"/>
      <c r="AE142" s="183"/>
      <c r="AF142" s="183"/>
      <c r="AG142" s="183"/>
      <c r="AH142" s="183"/>
      <c r="AI142" s="183"/>
      <c r="AJ142" s="183"/>
      <c r="AK142" s="183"/>
      <c r="AL142" s="183"/>
      <c r="AM142" s="183"/>
      <c r="AN142" s="183"/>
      <c r="AO142" s="183"/>
      <c r="AP142" s="183"/>
      <c r="AQ142" s="183"/>
      <c r="AR142" s="183"/>
      <c r="AS142" s="183"/>
      <c r="AT142" s="183"/>
      <c r="AU142" s="183"/>
      <c r="AV142" s="183"/>
      <c r="AW142" s="183"/>
      <c r="AX142" s="183"/>
      <c r="AY142" s="183"/>
      <c r="AZ142" s="183"/>
      <c r="BA142" s="183"/>
      <c r="BB142" s="183"/>
      <c r="BC142" s="183"/>
      <c r="BD142" s="183"/>
      <c r="BE142" s="183"/>
      <c r="BF142" s="183"/>
      <c r="BG142" s="183"/>
      <c r="BH142" s="183"/>
      <c r="BI142" s="183"/>
      <c r="BJ142" s="183"/>
      <c r="BK142" s="183"/>
      <c r="BL142" s="183"/>
      <c r="BM142" s="183"/>
    </row>
    <row r="143" spans="1:65" x14ac:dyDescent="0.2">
      <c r="A143" s="183"/>
      <c r="B143" s="183"/>
      <c r="C143" s="183"/>
      <c r="D143" s="183"/>
      <c r="E143" s="183"/>
      <c r="F143" s="183"/>
      <c r="G143" s="183"/>
      <c r="H143" s="183"/>
      <c r="I143" s="183"/>
      <c r="J143" s="183"/>
      <c r="K143" s="183"/>
      <c r="L143" s="183"/>
      <c r="M143" s="183"/>
      <c r="N143" s="183"/>
      <c r="O143" s="183"/>
      <c r="P143" s="183"/>
      <c r="Q143" s="183"/>
      <c r="R143" s="183"/>
      <c r="S143" s="183"/>
      <c r="T143" s="183"/>
      <c r="U143" s="183"/>
      <c r="V143" s="183"/>
      <c r="W143" s="183"/>
      <c r="X143" s="183"/>
      <c r="Y143" s="183"/>
      <c r="Z143" s="183"/>
      <c r="AA143" s="183"/>
      <c r="AB143" s="183"/>
      <c r="AC143" s="183"/>
      <c r="AD143" s="183"/>
      <c r="AE143" s="183"/>
      <c r="AF143" s="183"/>
      <c r="AG143" s="183"/>
      <c r="AH143" s="183"/>
      <c r="AI143" s="183"/>
      <c r="AJ143" s="183"/>
      <c r="AK143" s="183"/>
      <c r="AL143" s="183"/>
      <c r="AM143" s="183"/>
      <c r="AN143" s="183"/>
      <c r="AO143" s="183"/>
      <c r="AP143" s="183"/>
      <c r="AQ143" s="183"/>
      <c r="AR143" s="183"/>
      <c r="AS143" s="183"/>
      <c r="AT143" s="183"/>
      <c r="AU143" s="183"/>
      <c r="AV143" s="183"/>
      <c r="AW143" s="183"/>
      <c r="AX143" s="183"/>
      <c r="AY143" s="183"/>
      <c r="AZ143" s="183"/>
      <c r="BA143" s="183"/>
      <c r="BB143" s="183"/>
      <c r="BC143" s="183"/>
      <c r="BD143" s="183"/>
      <c r="BE143" s="183"/>
      <c r="BF143" s="183"/>
      <c r="BG143" s="183"/>
      <c r="BH143" s="183"/>
      <c r="BI143" s="183"/>
      <c r="BJ143" s="183"/>
      <c r="BK143" s="183"/>
      <c r="BL143" s="183"/>
      <c r="BM143" s="183"/>
    </row>
    <row r="144" spans="1:65" x14ac:dyDescent="0.2">
      <c r="A144" s="183"/>
      <c r="B144" s="183"/>
      <c r="C144" s="183"/>
      <c r="D144" s="183"/>
      <c r="E144" s="183"/>
      <c r="F144" s="183"/>
      <c r="G144" s="183"/>
      <c r="H144" s="183"/>
      <c r="I144" s="183"/>
      <c r="J144" s="183"/>
      <c r="K144" s="183"/>
      <c r="L144" s="183"/>
      <c r="M144" s="183"/>
      <c r="N144" s="183"/>
      <c r="O144" s="183"/>
      <c r="P144" s="183"/>
      <c r="Q144" s="183"/>
      <c r="R144" s="183"/>
      <c r="S144" s="183"/>
      <c r="T144" s="183"/>
      <c r="U144" s="183"/>
      <c r="V144" s="183"/>
      <c r="W144" s="183"/>
      <c r="X144" s="183"/>
      <c r="Y144" s="183"/>
      <c r="Z144" s="183"/>
      <c r="AA144" s="183"/>
      <c r="AB144" s="183"/>
      <c r="AC144" s="183"/>
      <c r="AD144" s="183"/>
      <c r="AE144" s="183"/>
      <c r="AF144" s="183"/>
      <c r="AG144" s="183"/>
      <c r="AH144" s="183"/>
      <c r="AI144" s="183"/>
      <c r="AJ144" s="183"/>
      <c r="AK144" s="183"/>
      <c r="AL144" s="183"/>
      <c r="AM144" s="183"/>
      <c r="AN144" s="183"/>
      <c r="AO144" s="183"/>
      <c r="AP144" s="183"/>
      <c r="AQ144" s="183"/>
      <c r="AR144" s="183"/>
      <c r="AS144" s="183"/>
      <c r="AT144" s="183"/>
      <c r="AU144" s="183"/>
      <c r="AV144" s="183"/>
      <c r="AW144" s="183"/>
      <c r="AX144" s="183"/>
      <c r="AY144" s="183"/>
      <c r="AZ144" s="183"/>
      <c r="BA144" s="183"/>
      <c r="BB144" s="183"/>
      <c r="BC144" s="183"/>
      <c r="BD144" s="183"/>
      <c r="BE144" s="183"/>
      <c r="BF144" s="183"/>
      <c r="BG144" s="183"/>
      <c r="BH144" s="183"/>
      <c r="BI144" s="183"/>
      <c r="BJ144" s="183"/>
      <c r="BK144" s="183"/>
      <c r="BL144" s="183"/>
      <c r="BM144" s="183"/>
    </row>
    <row r="145" spans="1:65" x14ac:dyDescent="0.2">
      <c r="A145" s="183"/>
      <c r="B145" s="183"/>
      <c r="C145" s="183"/>
      <c r="D145" s="183"/>
      <c r="E145" s="183"/>
      <c r="F145" s="183"/>
      <c r="G145" s="183"/>
      <c r="H145" s="183"/>
      <c r="I145" s="183"/>
      <c r="J145" s="183"/>
      <c r="K145" s="183"/>
      <c r="L145" s="183"/>
      <c r="M145" s="183"/>
      <c r="N145" s="183"/>
      <c r="O145" s="183"/>
      <c r="P145" s="183"/>
      <c r="Q145" s="183"/>
      <c r="R145" s="183"/>
      <c r="S145" s="183"/>
      <c r="T145" s="183"/>
      <c r="U145" s="183"/>
      <c r="V145" s="183"/>
      <c r="W145" s="183"/>
      <c r="X145" s="183"/>
      <c r="Y145" s="183"/>
      <c r="Z145" s="183"/>
      <c r="AA145" s="183"/>
      <c r="AB145" s="183"/>
      <c r="AC145" s="183"/>
      <c r="AD145" s="183"/>
      <c r="AE145" s="183"/>
      <c r="AF145" s="183"/>
      <c r="AG145" s="183"/>
      <c r="AH145" s="183"/>
      <c r="AI145" s="183"/>
      <c r="AJ145" s="183"/>
      <c r="AK145" s="183"/>
      <c r="AL145" s="183"/>
      <c r="AM145" s="183"/>
      <c r="AN145" s="183"/>
      <c r="AO145" s="183"/>
      <c r="AP145" s="183"/>
      <c r="AQ145" s="183"/>
      <c r="AR145" s="183"/>
      <c r="AS145" s="183"/>
      <c r="AT145" s="183"/>
      <c r="AU145" s="183"/>
      <c r="AV145" s="183"/>
      <c r="AW145" s="183"/>
      <c r="AX145" s="183"/>
      <c r="AY145" s="183"/>
      <c r="AZ145" s="183"/>
      <c r="BA145" s="183"/>
      <c r="BB145" s="183"/>
      <c r="BC145" s="183"/>
      <c r="BD145" s="183"/>
      <c r="BE145" s="183"/>
      <c r="BF145" s="183"/>
      <c r="BG145" s="183"/>
      <c r="BH145" s="183"/>
      <c r="BI145" s="183"/>
      <c r="BJ145" s="183"/>
      <c r="BK145" s="183"/>
      <c r="BL145" s="183"/>
      <c r="BM145" s="183"/>
    </row>
    <row r="146" spans="1:65" x14ac:dyDescent="0.2">
      <c r="A146" s="183"/>
      <c r="B146" s="183"/>
      <c r="C146" s="183"/>
      <c r="D146" s="183"/>
      <c r="E146" s="183"/>
      <c r="F146" s="183"/>
      <c r="G146" s="183"/>
      <c r="H146" s="183"/>
      <c r="I146" s="183"/>
      <c r="J146" s="183"/>
      <c r="K146" s="183"/>
      <c r="L146" s="183"/>
      <c r="M146" s="183"/>
      <c r="N146" s="183"/>
      <c r="O146" s="183"/>
      <c r="P146" s="183"/>
      <c r="Q146" s="183"/>
      <c r="R146" s="183"/>
      <c r="S146" s="183"/>
      <c r="T146" s="183"/>
      <c r="U146" s="183"/>
      <c r="V146" s="183"/>
      <c r="W146" s="183"/>
      <c r="X146" s="183"/>
      <c r="Y146" s="183"/>
      <c r="Z146" s="183"/>
      <c r="AA146" s="183"/>
      <c r="AB146" s="183"/>
      <c r="AC146" s="183"/>
      <c r="AD146" s="183"/>
      <c r="AE146" s="183"/>
      <c r="AF146" s="183"/>
      <c r="AG146" s="183"/>
      <c r="AH146" s="183"/>
      <c r="AI146" s="183"/>
      <c r="AJ146" s="183"/>
      <c r="AK146" s="183"/>
      <c r="AL146" s="183"/>
      <c r="AM146" s="183"/>
      <c r="AN146" s="183"/>
      <c r="AO146" s="183"/>
      <c r="AP146" s="183"/>
      <c r="AQ146" s="183"/>
      <c r="AR146" s="183"/>
      <c r="AS146" s="183"/>
      <c r="AT146" s="183"/>
      <c r="AU146" s="183"/>
      <c r="AV146" s="183"/>
      <c r="AW146" s="183"/>
      <c r="AX146" s="183"/>
      <c r="AY146" s="183"/>
      <c r="AZ146" s="183"/>
      <c r="BA146" s="183"/>
      <c r="BB146" s="183"/>
      <c r="BC146" s="183"/>
      <c r="BD146" s="183"/>
      <c r="BE146" s="183"/>
      <c r="BF146" s="183"/>
      <c r="BG146" s="183"/>
      <c r="BH146" s="183"/>
      <c r="BI146" s="183"/>
      <c r="BJ146" s="183"/>
      <c r="BK146" s="183"/>
      <c r="BL146" s="183"/>
      <c r="BM146" s="183"/>
    </row>
    <row r="147" spans="1:65" x14ac:dyDescent="0.2">
      <c r="A147" s="183"/>
      <c r="B147" s="183"/>
      <c r="C147" s="183"/>
      <c r="D147" s="183"/>
      <c r="E147" s="183"/>
      <c r="F147" s="183"/>
      <c r="G147" s="183"/>
      <c r="H147" s="183"/>
      <c r="I147" s="183"/>
      <c r="J147" s="183"/>
      <c r="K147" s="183"/>
      <c r="L147" s="183"/>
      <c r="M147" s="183"/>
      <c r="N147" s="183"/>
      <c r="O147" s="183"/>
      <c r="P147" s="183"/>
      <c r="Q147" s="183"/>
      <c r="R147" s="183"/>
      <c r="S147" s="183"/>
      <c r="T147" s="183"/>
      <c r="U147" s="183"/>
      <c r="V147" s="183"/>
      <c r="W147" s="183"/>
      <c r="X147" s="183"/>
      <c r="Y147" s="183"/>
      <c r="Z147" s="183"/>
      <c r="AA147" s="183"/>
      <c r="AB147" s="183"/>
      <c r="AC147" s="183"/>
      <c r="AD147" s="183"/>
      <c r="AE147" s="183"/>
      <c r="AF147" s="183"/>
      <c r="AG147" s="183"/>
      <c r="AH147" s="183"/>
      <c r="AI147" s="183"/>
      <c r="AJ147" s="183"/>
      <c r="AK147" s="183"/>
      <c r="AL147" s="183"/>
      <c r="AM147" s="183"/>
      <c r="AN147" s="183"/>
      <c r="AO147" s="183"/>
      <c r="AP147" s="183"/>
      <c r="AQ147" s="183"/>
      <c r="AR147" s="183"/>
      <c r="AS147" s="183"/>
      <c r="AT147" s="183"/>
      <c r="AU147" s="183"/>
      <c r="AV147" s="183"/>
      <c r="AW147" s="183"/>
      <c r="AX147" s="183"/>
      <c r="AY147" s="183"/>
      <c r="AZ147" s="183"/>
      <c r="BA147" s="183"/>
      <c r="BB147" s="183"/>
      <c r="BC147" s="183"/>
      <c r="BD147" s="183"/>
      <c r="BE147" s="183"/>
      <c r="BF147" s="183"/>
      <c r="BG147" s="183"/>
      <c r="BH147" s="183"/>
      <c r="BI147" s="183"/>
      <c r="BJ147" s="183"/>
      <c r="BK147" s="183"/>
      <c r="BL147" s="183"/>
      <c r="BM147" s="183"/>
    </row>
    <row r="148" spans="1:65" x14ac:dyDescent="0.2">
      <c r="A148" s="183"/>
      <c r="B148" s="183"/>
      <c r="C148" s="183"/>
      <c r="D148" s="183"/>
      <c r="E148" s="183"/>
      <c r="F148" s="183"/>
      <c r="G148" s="183"/>
      <c r="H148" s="183"/>
      <c r="I148" s="183"/>
      <c r="J148" s="183"/>
      <c r="K148" s="183"/>
      <c r="L148" s="183"/>
      <c r="M148" s="183"/>
      <c r="N148" s="183"/>
      <c r="O148" s="183"/>
      <c r="P148" s="183"/>
      <c r="Q148" s="183"/>
      <c r="R148" s="183"/>
      <c r="S148" s="183"/>
      <c r="T148" s="183"/>
      <c r="U148" s="183"/>
      <c r="V148" s="183"/>
      <c r="W148" s="183"/>
      <c r="X148" s="183"/>
      <c r="Y148" s="183"/>
      <c r="Z148" s="183"/>
      <c r="AA148" s="183"/>
      <c r="AB148" s="183"/>
      <c r="AC148" s="183"/>
      <c r="AD148" s="183"/>
      <c r="AE148" s="183"/>
      <c r="AF148" s="183"/>
      <c r="AG148" s="183"/>
      <c r="AH148" s="183"/>
      <c r="AI148" s="183"/>
      <c r="AJ148" s="183"/>
      <c r="AK148" s="183"/>
      <c r="AL148" s="183"/>
      <c r="AM148" s="183"/>
      <c r="AN148" s="183"/>
      <c r="AO148" s="183"/>
      <c r="AP148" s="183"/>
      <c r="AQ148" s="183"/>
      <c r="AR148" s="183"/>
      <c r="AS148" s="183"/>
      <c r="AT148" s="183"/>
      <c r="AU148" s="183"/>
      <c r="AV148" s="183"/>
      <c r="AW148" s="183"/>
      <c r="AX148" s="183"/>
      <c r="AY148" s="183"/>
      <c r="AZ148" s="183"/>
      <c r="BA148" s="183"/>
      <c r="BB148" s="183"/>
      <c r="BC148" s="183"/>
      <c r="BD148" s="183"/>
      <c r="BE148" s="183"/>
      <c r="BF148" s="183"/>
      <c r="BG148" s="183"/>
      <c r="BH148" s="183"/>
      <c r="BI148" s="183"/>
      <c r="BJ148" s="183"/>
      <c r="BK148" s="183"/>
      <c r="BL148" s="183"/>
      <c r="BM148" s="183"/>
    </row>
    <row r="149" spans="1:65" x14ac:dyDescent="0.2">
      <c r="A149" s="183"/>
      <c r="B149" s="183"/>
      <c r="C149" s="183"/>
      <c r="D149" s="183"/>
      <c r="E149" s="183"/>
      <c r="F149" s="183"/>
      <c r="G149" s="183"/>
      <c r="H149" s="183"/>
      <c r="I149" s="183"/>
      <c r="J149" s="183"/>
      <c r="K149" s="183"/>
      <c r="L149" s="183"/>
      <c r="M149" s="183"/>
      <c r="N149" s="183"/>
      <c r="O149" s="183"/>
      <c r="P149" s="183"/>
      <c r="Q149" s="183"/>
      <c r="R149" s="183"/>
      <c r="S149" s="183"/>
      <c r="T149" s="183"/>
      <c r="U149" s="183"/>
      <c r="V149" s="183"/>
      <c r="W149" s="183"/>
      <c r="X149" s="183"/>
      <c r="Y149" s="183"/>
      <c r="Z149" s="183"/>
      <c r="AA149" s="183"/>
      <c r="AB149" s="183"/>
      <c r="AC149" s="183"/>
      <c r="AD149" s="183"/>
      <c r="AE149" s="183"/>
      <c r="AF149" s="183"/>
      <c r="AG149" s="183"/>
      <c r="AH149" s="183"/>
      <c r="AI149" s="183"/>
      <c r="AJ149" s="183"/>
      <c r="AK149" s="183"/>
      <c r="AL149" s="183"/>
      <c r="AM149" s="183"/>
      <c r="AN149" s="183"/>
      <c r="AO149" s="183"/>
      <c r="AP149" s="183"/>
      <c r="AQ149" s="183"/>
      <c r="AR149" s="183"/>
      <c r="AS149" s="183"/>
      <c r="AT149" s="183"/>
      <c r="AU149" s="183"/>
      <c r="AV149" s="183"/>
      <c r="AW149" s="183"/>
      <c r="AX149" s="183"/>
      <c r="AY149" s="183"/>
      <c r="AZ149" s="183"/>
      <c r="BA149" s="183"/>
      <c r="BB149" s="183"/>
      <c r="BC149" s="183"/>
      <c r="BD149" s="183"/>
      <c r="BE149" s="183"/>
      <c r="BF149" s="183"/>
      <c r="BG149" s="183"/>
      <c r="BH149" s="183"/>
      <c r="BI149" s="183"/>
      <c r="BJ149" s="183"/>
      <c r="BK149" s="183"/>
      <c r="BL149" s="183"/>
      <c r="BM149" s="183"/>
    </row>
    <row r="150" spans="1:65" x14ac:dyDescent="0.2">
      <c r="A150" s="183"/>
      <c r="B150" s="183"/>
      <c r="C150" s="183"/>
      <c r="D150" s="183"/>
      <c r="E150" s="183"/>
      <c r="F150" s="183"/>
      <c r="G150" s="183"/>
      <c r="H150" s="183"/>
      <c r="I150" s="183"/>
      <c r="J150" s="183"/>
      <c r="K150" s="183"/>
      <c r="L150" s="183"/>
      <c r="M150" s="183"/>
      <c r="N150" s="183"/>
      <c r="O150" s="183"/>
      <c r="P150" s="183"/>
      <c r="Q150" s="183"/>
      <c r="R150" s="183"/>
      <c r="S150" s="183"/>
      <c r="T150" s="183"/>
      <c r="U150" s="183"/>
      <c r="V150" s="183"/>
      <c r="W150" s="183"/>
      <c r="X150" s="183"/>
      <c r="Y150" s="183"/>
      <c r="Z150" s="183"/>
      <c r="AA150" s="183"/>
      <c r="AB150" s="183"/>
      <c r="AC150" s="183"/>
      <c r="AD150" s="183"/>
      <c r="AE150" s="183"/>
      <c r="AF150" s="183"/>
      <c r="AG150" s="183"/>
      <c r="AH150" s="183"/>
      <c r="AI150" s="183"/>
      <c r="AJ150" s="183"/>
      <c r="AK150" s="183"/>
      <c r="AL150" s="183"/>
      <c r="AM150" s="183"/>
      <c r="AN150" s="183"/>
      <c r="AO150" s="183"/>
      <c r="AP150" s="183"/>
      <c r="AQ150" s="183"/>
      <c r="AR150" s="183"/>
      <c r="AS150" s="183"/>
      <c r="AT150" s="183"/>
      <c r="AU150" s="183"/>
      <c r="AV150" s="183"/>
      <c r="AW150" s="183"/>
      <c r="AX150" s="183"/>
      <c r="AY150" s="183"/>
      <c r="AZ150" s="183"/>
      <c r="BA150" s="183"/>
      <c r="BB150" s="183"/>
      <c r="BC150" s="183"/>
      <c r="BD150" s="183"/>
      <c r="BE150" s="183"/>
      <c r="BF150" s="183"/>
      <c r="BG150" s="183"/>
      <c r="BH150" s="183"/>
      <c r="BI150" s="183"/>
      <c r="BJ150" s="183"/>
      <c r="BK150" s="183"/>
      <c r="BL150" s="183"/>
      <c r="BM150" s="183"/>
    </row>
    <row r="151" spans="1:65" x14ac:dyDescent="0.2">
      <c r="A151" s="183"/>
      <c r="B151" s="183"/>
      <c r="C151" s="183"/>
      <c r="D151" s="183"/>
      <c r="E151" s="183"/>
      <c r="F151" s="183"/>
      <c r="G151" s="183"/>
      <c r="H151" s="183"/>
      <c r="I151" s="183"/>
      <c r="J151" s="183"/>
      <c r="K151" s="183"/>
      <c r="L151" s="183"/>
      <c r="M151" s="183"/>
      <c r="N151" s="183"/>
      <c r="O151" s="183"/>
      <c r="P151" s="183"/>
      <c r="Q151" s="183"/>
      <c r="R151" s="183"/>
      <c r="S151" s="183"/>
      <c r="T151" s="183"/>
      <c r="U151" s="183"/>
      <c r="V151" s="183"/>
      <c r="W151" s="183"/>
      <c r="X151" s="183"/>
      <c r="Y151" s="183"/>
      <c r="Z151" s="183"/>
      <c r="AA151" s="183"/>
      <c r="AB151" s="183"/>
      <c r="AC151" s="183"/>
      <c r="AD151" s="183"/>
      <c r="AE151" s="183"/>
      <c r="AF151" s="183"/>
      <c r="AG151" s="183"/>
      <c r="AH151" s="183"/>
      <c r="AI151" s="183"/>
      <c r="AJ151" s="183"/>
      <c r="AK151" s="183"/>
      <c r="AL151" s="183"/>
      <c r="AM151" s="183"/>
      <c r="AN151" s="183"/>
      <c r="AO151" s="183"/>
      <c r="AP151" s="183"/>
      <c r="AQ151" s="183"/>
      <c r="AR151" s="183"/>
      <c r="AS151" s="183"/>
      <c r="AT151" s="183"/>
      <c r="AU151" s="183"/>
      <c r="AV151" s="183"/>
      <c r="AW151" s="183"/>
      <c r="AX151" s="183"/>
      <c r="AY151" s="183"/>
      <c r="AZ151" s="183"/>
      <c r="BA151" s="183"/>
      <c r="BB151" s="183"/>
      <c r="BC151" s="183"/>
      <c r="BD151" s="183"/>
      <c r="BE151" s="183"/>
      <c r="BF151" s="183"/>
      <c r="BG151" s="183"/>
      <c r="BH151" s="183"/>
      <c r="BI151" s="183"/>
      <c r="BJ151" s="183"/>
      <c r="BK151" s="183"/>
      <c r="BL151" s="183"/>
      <c r="BM151" s="183"/>
    </row>
    <row r="152" spans="1:65" x14ac:dyDescent="0.2">
      <c r="A152" s="183"/>
      <c r="B152" s="183"/>
      <c r="C152" s="183"/>
      <c r="D152" s="183"/>
      <c r="E152" s="183"/>
      <c r="F152" s="183"/>
      <c r="G152" s="183"/>
      <c r="H152" s="183"/>
      <c r="I152" s="183"/>
      <c r="J152" s="183"/>
      <c r="K152" s="183"/>
      <c r="L152" s="183"/>
      <c r="M152" s="183"/>
      <c r="N152" s="183"/>
      <c r="O152" s="183"/>
      <c r="P152" s="183"/>
      <c r="Q152" s="183"/>
      <c r="R152" s="183"/>
      <c r="S152" s="183"/>
      <c r="T152" s="183"/>
      <c r="U152" s="183"/>
      <c r="V152" s="183"/>
      <c r="W152" s="183"/>
      <c r="X152" s="183"/>
      <c r="Y152" s="183"/>
      <c r="Z152" s="183"/>
      <c r="AA152" s="183"/>
      <c r="AB152" s="183"/>
      <c r="AC152" s="183"/>
      <c r="AD152" s="183"/>
      <c r="AE152" s="183"/>
      <c r="AF152" s="183"/>
      <c r="AG152" s="183"/>
      <c r="AH152" s="183"/>
      <c r="AI152" s="183"/>
      <c r="AJ152" s="183"/>
      <c r="AK152" s="183"/>
      <c r="AL152" s="183"/>
      <c r="AM152" s="183"/>
      <c r="AN152" s="183"/>
      <c r="AO152" s="183"/>
      <c r="AP152" s="183"/>
      <c r="AQ152" s="183"/>
      <c r="AR152" s="183"/>
      <c r="AS152" s="183"/>
      <c r="AT152" s="183"/>
      <c r="AU152" s="183"/>
      <c r="AV152" s="183"/>
      <c r="AW152" s="183"/>
      <c r="AX152" s="183"/>
      <c r="AY152" s="183"/>
      <c r="AZ152" s="183"/>
      <c r="BA152" s="183"/>
      <c r="BB152" s="183"/>
      <c r="BC152" s="183"/>
      <c r="BD152" s="183"/>
      <c r="BE152" s="183"/>
      <c r="BF152" s="183"/>
      <c r="BG152" s="183"/>
      <c r="BH152" s="183"/>
      <c r="BI152" s="183"/>
      <c r="BJ152" s="183"/>
      <c r="BK152" s="183"/>
      <c r="BL152" s="183"/>
      <c r="BM152" s="183"/>
    </row>
    <row r="153" spans="1:65" x14ac:dyDescent="0.2">
      <c r="A153" s="183"/>
      <c r="B153" s="183"/>
      <c r="C153" s="183"/>
      <c r="D153" s="183"/>
      <c r="E153" s="183"/>
      <c r="F153" s="183"/>
      <c r="G153" s="183"/>
      <c r="H153" s="183"/>
      <c r="I153" s="183"/>
      <c r="J153" s="183"/>
      <c r="K153" s="183"/>
      <c r="L153" s="183"/>
      <c r="M153" s="183"/>
      <c r="N153" s="183"/>
      <c r="O153" s="183"/>
      <c r="P153" s="183"/>
      <c r="Q153" s="183"/>
      <c r="R153" s="183"/>
      <c r="S153" s="183"/>
      <c r="T153" s="183"/>
      <c r="U153" s="183"/>
      <c r="V153" s="183"/>
      <c r="W153" s="183"/>
      <c r="X153" s="183"/>
      <c r="Y153" s="183"/>
      <c r="Z153" s="183"/>
      <c r="AA153" s="183"/>
      <c r="AB153" s="183"/>
      <c r="AC153" s="183"/>
      <c r="AD153" s="183"/>
      <c r="AE153" s="183"/>
      <c r="AF153" s="183"/>
      <c r="AG153" s="183"/>
      <c r="AH153" s="183"/>
      <c r="AI153" s="183"/>
      <c r="AJ153" s="183"/>
      <c r="AK153" s="183"/>
      <c r="AL153" s="183"/>
      <c r="AM153" s="183"/>
      <c r="AN153" s="183"/>
      <c r="AO153" s="183"/>
      <c r="AP153" s="183"/>
      <c r="AQ153" s="183"/>
      <c r="AR153" s="183"/>
      <c r="AS153" s="183"/>
      <c r="AT153" s="183"/>
      <c r="AU153" s="183"/>
      <c r="AV153" s="183"/>
      <c r="AW153" s="183"/>
      <c r="AX153" s="183"/>
      <c r="AY153" s="183"/>
      <c r="AZ153" s="183"/>
      <c r="BA153" s="183"/>
      <c r="BB153" s="183"/>
      <c r="BC153" s="183"/>
      <c r="BD153" s="183"/>
      <c r="BE153" s="183"/>
      <c r="BF153" s="183"/>
      <c r="BG153" s="183"/>
      <c r="BH153" s="183"/>
      <c r="BI153" s="183"/>
      <c r="BJ153" s="183"/>
      <c r="BK153" s="183"/>
      <c r="BL153" s="183"/>
      <c r="BM153" s="183"/>
    </row>
    <row r="154" spans="1:65" x14ac:dyDescent="0.2">
      <c r="A154" s="183"/>
      <c r="B154" s="183"/>
      <c r="C154" s="183"/>
      <c r="D154" s="183"/>
      <c r="E154" s="183"/>
      <c r="F154" s="183"/>
      <c r="G154" s="183"/>
      <c r="H154" s="183"/>
      <c r="I154" s="183"/>
      <c r="J154" s="183"/>
      <c r="K154" s="183"/>
      <c r="L154" s="183"/>
      <c r="M154" s="183"/>
      <c r="N154" s="183"/>
      <c r="O154" s="183"/>
      <c r="P154" s="183"/>
      <c r="Q154" s="183"/>
      <c r="R154" s="183"/>
      <c r="S154" s="183"/>
      <c r="T154" s="183"/>
      <c r="U154" s="183"/>
      <c r="V154" s="183"/>
      <c r="W154" s="183"/>
      <c r="X154" s="183"/>
      <c r="Y154" s="183"/>
      <c r="Z154" s="183"/>
      <c r="AA154" s="183"/>
      <c r="AB154" s="183"/>
      <c r="AC154" s="183"/>
      <c r="AD154" s="183"/>
      <c r="AE154" s="183"/>
      <c r="AF154" s="183"/>
      <c r="AG154" s="183"/>
      <c r="AH154" s="183"/>
      <c r="AI154" s="183"/>
      <c r="AJ154" s="183"/>
      <c r="AK154" s="183"/>
      <c r="AL154" s="183"/>
      <c r="AM154" s="183"/>
      <c r="AN154" s="183"/>
      <c r="AO154" s="183"/>
      <c r="AP154" s="183"/>
      <c r="AQ154" s="183"/>
      <c r="AR154" s="183"/>
      <c r="AS154" s="183"/>
      <c r="AT154" s="183"/>
      <c r="AU154" s="183"/>
      <c r="AV154" s="183"/>
      <c r="AW154" s="183"/>
      <c r="AX154" s="183"/>
      <c r="AY154" s="183"/>
      <c r="AZ154" s="183"/>
      <c r="BA154" s="183"/>
      <c r="BB154" s="183"/>
      <c r="BC154" s="183"/>
      <c r="BD154" s="183"/>
      <c r="BE154" s="183"/>
      <c r="BF154" s="183"/>
      <c r="BG154" s="183"/>
      <c r="BH154" s="183"/>
      <c r="BI154" s="183"/>
      <c r="BJ154" s="183"/>
      <c r="BK154" s="183"/>
      <c r="BL154" s="183"/>
      <c r="BM154" s="183"/>
    </row>
    <row r="155" spans="1:65" x14ac:dyDescent="0.2">
      <c r="A155" s="183"/>
      <c r="B155" s="183"/>
      <c r="C155" s="183"/>
      <c r="D155" s="183"/>
      <c r="E155" s="183"/>
      <c r="F155" s="183"/>
      <c r="G155" s="183"/>
      <c r="H155" s="183"/>
      <c r="I155" s="183"/>
      <c r="J155" s="183"/>
      <c r="K155" s="183"/>
      <c r="L155" s="183"/>
      <c r="M155" s="183"/>
      <c r="N155" s="183"/>
      <c r="O155" s="183"/>
      <c r="P155" s="183"/>
      <c r="Q155" s="183"/>
      <c r="R155" s="183"/>
      <c r="S155" s="183"/>
      <c r="T155" s="183"/>
      <c r="U155" s="183"/>
      <c r="V155" s="183"/>
      <c r="W155" s="183"/>
      <c r="X155" s="183"/>
      <c r="Y155" s="183"/>
      <c r="Z155" s="183"/>
      <c r="AA155" s="183"/>
      <c r="AB155" s="183"/>
      <c r="AC155" s="183"/>
      <c r="AD155" s="183"/>
      <c r="AE155" s="183"/>
      <c r="AF155" s="183"/>
      <c r="AG155" s="183"/>
      <c r="AH155" s="183"/>
      <c r="AI155" s="183"/>
      <c r="AJ155" s="183"/>
      <c r="AK155" s="183"/>
      <c r="AL155" s="183"/>
      <c r="AM155" s="183"/>
      <c r="AN155" s="183"/>
      <c r="AO155" s="183"/>
      <c r="AP155" s="183"/>
      <c r="AQ155" s="183"/>
      <c r="AR155" s="183"/>
      <c r="AS155" s="183"/>
      <c r="AT155" s="183"/>
      <c r="AU155" s="183"/>
      <c r="AV155" s="183"/>
      <c r="AW155" s="183"/>
      <c r="AX155" s="183"/>
      <c r="AY155" s="183"/>
      <c r="AZ155" s="183"/>
      <c r="BA155" s="183"/>
      <c r="BB155" s="183"/>
      <c r="BC155" s="183"/>
      <c r="BD155" s="183"/>
      <c r="BE155" s="183"/>
      <c r="BF155" s="183"/>
      <c r="BG155" s="183"/>
      <c r="BH155" s="183"/>
      <c r="BI155" s="183"/>
      <c r="BJ155" s="183"/>
      <c r="BK155" s="183"/>
      <c r="BL155" s="183"/>
      <c r="BM155" s="183"/>
    </row>
    <row r="156" spans="1:65" x14ac:dyDescent="0.2">
      <c r="A156" s="183"/>
      <c r="B156" s="183"/>
      <c r="C156" s="183"/>
      <c r="D156" s="183"/>
      <c r="E156" s="183"/>
      <c r="F156" s="183"/>
      <c r="G156" s="183"/>
      <c r="H156" s="183"/>
      <c r="I156" s="183"/>
      <c r="J156" s="183"/>
      <c r="K156" s="183"/>
      <c r="L156" s="183"/>
      <c r="M156" s="183"/>
      <c r="N156" s="183"/>
      <c r="O156" s="183"/>
      <c r="P156" s="183"/>
      <c r="Q156" s="183"/>
      <c r="R156" s="183"/>
      <c r="S156" s="183"/>
      <c r="T156" s="183"/>
      <c r="U156" s="183"/>
      <c r="V156" s="183"/>
      <c r="W156" s="183"/>
      <c r="X156" s="183"/>
      <c r="Y156" s="183"/>
      <c r="Z156" s="183"/>
      <c r="AA156" s="183"/>
      <c r="AB156" s="183"/>
      <c r="AC156" s="183"/>
      <c r="AD156" s="183"/>
      <c r="AE156" s="183"/>
      <c r="AF156" s="183"/>
      <c r="AG156" s="183"/>
      <c r="AH156" s="183"/>
      <c r="AI156" s="183"/>
      <c r="AJ156" s="183"/>
      <c r="AK156" s="183"/>
      <c r="AL156" s="183"/>
      <c r="AM156" s="183"/>
      <c r="AN156" s="183"/>
      <c r="AO156" s="183"/>
      <c r="AP156" s="183"/>
      <c r="AQ156" s="183"/>
      <c r="AR156" s="183"/>
      <c r="AS156" s="183"/>
      <c r="AT156" s="183"/>
      <c r="AU156" s="183"/>
      <c r="AV156" s="183"/>
      <c r="AW156" s="183"/>
      <c r="AX156" s="183"/>
      <c r="AY156" s="183"/>
      <c r="AZ156" s="183"/>
      <c r="BA156" s="183"/>
      <c r="BB156" s="183"/>
      <c r="BC156" s="183"/>
      <c r="BD156" s="183"/>
      <c r="BE156" s="183"/>
      <c r="BF156" s="183"/>
      <c r="BG156" s="183"/>
      <c r="BH156" s="183"/>
      <c r="BI156" s="183"/>
      <c r="BJ156" s="183"/>
      <c r="BK156" s="183"/>
      <c r="BL156" s="183"/>
      <c r="BM156" s="183"/>
    </row>
    <row r="157" spans="1:65" x14ac:dyDescent="0.2">
      <c r="A157" s="183"/>
      <c r="B157" s="183"/>
      <c r="C157" s="183"/>
      <c r="D157" s="183"/>
      <c r="E157" s="183"/>
      <c r="F157" s="183"/>
      <c r="G157" s="183"/>
      <c r="H157" s="183"/>
      <c r="I157" s="183"/>
      <c r="J157" s="183"/>
      <c r="K157" s="183"/>
      <c r="L157" s="183"/>
      <c r="M157" s="183"/>
      <c r="N157" s="183"/>
      <c r="O157" s="183"/>
      <c r="P157" s="183"/>
      <c r="Q157" s="183"/>
      <c r="R157" s="183"/>
      <c r="S157" s="183"/>
      <c r="T157" s="183"/>
      <c r="U157" s="183"/>
      <c r="V157" s="183"/>
      <c r="W157" s="183"/>
      <c r="X157" s="183"/>
      <c r="Y157" s="183"/>
      <c r="Z157" s="183"/>
      <c r="AA157" s="183"/>
      <c r="AB157" s="183"/>
      <c r="AC157" s="183"/>
      <c r="AD157" s="183"/>
      <c r="AE157" s="183"/>
      <c r="AF157" s="183"/>
      <c r="AG157" s="183"/>
      <c r="AH157" s="183"/>
      <c r="AI157" s="183"/>
      <c r="AJ157" s="183"/>
      <c r="AK157" s="183"/>
      <c r="AL157" s="183"/>
      <c r="AM157" s="183"/>
      <c r="AN157" s="183"/>
      <c r="AO157" s="183"/>
      <c r="AP157" s="183"/>
      <c r="AQ157" s="183"/>
      <c r="AR157" s="183"/>
      <c r="AS157" s="183"/>
      <c r="AT157" s="183"/>
      <c r="AU157" s="183"/>
      <c r="AV157" s="183"/>
      <c r="AW157" s="183"/>
      <c r="AX157" s="183"/>
      <c r="AY157" s="183"/>
      <c r="AZ157" s="183"/>
      <c r="BA157" s="183"/>
      <c r="BB157" s="183"/>
      <c r="BC157" s="183"/>
      <c r="BD157" s="183"/>
      <c r="BE157" s="183"/>
      <c r="BF157" s="183"/>
      <c r="BG157" s="183"/>
      <c r="BH157" s="183"/>
      <c r="BI157" s="183"/>
      <c r="BJ157" s="183"/>
      <c r="BK157" s="183"/>
      <c r="BL157" s="183"/>
      <c r="BM157" s="183"/>
    </row>
    <row r="158" spans="1:65" x14ac:dyDescent="0.2">
      <c r="A158" s="183"/>
      <c r="B158" s="183"/>
      <c r="C158" s="183"/>
      <c r="D158" s="183"/>
      <c r="E158" s="183"/>
      <c r="F158" s="183"/>
      <c r="G158" s="183"/>
      <c r="H158" s="183"/>
      <c r="I158" s="183"/>
      <c r="J158" s="183"/>
      <c r="K158" s="183"/>
      <c r="L158" s="183"/>
      <c r="M158" s="183"/>
      <c r="N158" s="183"/>
      <c r="O158" s="183"/>
      <c r="P158" s="183"/>
      <c r="Q158" s="183"/>
      <c r="R158" s="183"/>
      <c r="S158" s="183"/>
      <c r="T158" s="183"/>
      <c r="U158" s="183"/>
      <c r="V158" s="183"/>
      <c r="W158" s="183"/>
      <c r="X158" s="183"/>
      <c r="Y158" s="183"/>
      <c r="Z158" s="183"/>
      <c r="AA158" s="183"/>
      <c r="AB158" s="183"/>
      <c r="AC158" s="183"/>
      <c r="AD158" s="183"/>
      <c r="AE158" s="183"/>
      <c r="AF158" s="183"/>
      <c r="AG158" s="183"/>
      <c r="AH158" s="183"/>
      <c r="AI158" s="183"/>
      <c r="AJ158" s="183"/>
      <c r="AK158" s="183"/>
      <c r="AL158" s="183"/>
      <c r="AM158" s="183"/>
      <c r="AN158" s="183"/>
      <c r="AO158" s="183"/>
      <c r="AP158" s="183"/>
      <c r="AQ158" s="183"/>
      <c r="AR158" s="183"/>
      <c r="AS158" s="183"/>
      <c r="AT158" s="183"/>
      <c r="AU158" s="183"/>
      <c r="AV158" s="183"/>
      <c r="AW158" s="183"/>
      <c r="AX158" s="183"/>
      <c r="AY158" s="183"/>
      <c r="AZ158" s="183"/>
      <c r="BA158" s="183"/>
      <c r="BB158" s="183"/>
      <c r="BC158" s="183"/>
      <c r="BD158" s="183"/>
      <c r="BE158" s="183"/>
      <c r="BF158" s="183"/>
      <c r="BG158" s="183"/>
      <c r="BH158" s="183"/>
      <c r="BI158" s="183"/>
      <c r="BJ158" s="183"/>
      <c r="BK158" s="183"/>
      <c r="BL158" s="183"/>
      <c r="BM158" s="183"/>
    </row>
    <row r="159" spans="1:65" x14ac:dyDescent="0.2">
      <c r="A159" s="183"/>
      <c r="B159" s="183"/>
      <c r="C159" s="183"/>
      <c r="D159" s="183"/>
      <c r="E159" s="183"/>
      <c r="F159" s="183"/>
      <c r="G159" s="183"/>
      <c r="H159" s="183"/>
      <c r="I159" s="183"/>
      <c r="J159" s="183"/>
      <c r="K159" s="183"/>
      <c r="L159" s="183"/>
      <c r="M159" s="183"/>
      <c r="N159" s="183"/>
      <c r="O159" s="183"/>
      <c r="P159" s="183"/>
      <c r="Q159" s="183"/>
      <c r="R159" s="183"/>
      <c r="S159" s="183"/>
      <c r="T159" s="183"/>
      <c r="U159" s="183"/>
      <c r="V159" s="183"/>
      <c r="W159" s="183"/>
      <c r="X159" s="183"/>
      <c r="Y159" s="183"/>
      <c r="Z159" s="183"/>
      <c r="AA159" s="183"/>
      <c r="AB159" s="183"/>
      <c r="AC159" s="183"/>
      <c r="AD159" s="183"/>
      <c r="AE159" s="183"/>
      <c r="AF159" s="183"/>
      <c r="AG159" s="183"/>
      <c r="AH159" s="183"/>
      <c r="AI159" s="183"/>
      <c r="AJ159" s="183"/>
      <c r="AK159" s="183"/>
      <c r="AL159" s="183"/>
      <c r="AM159" s="183"/>
      <c r="AN159" s="183"/>
      <c r="AO159" s="183"/>
      <c r="AP159" s="183"/>
      <c r="AQ159" s="183"/>
      <c r="AR159" s="183"/>
      <c r="AS159" s="183"/>
      <c r="AT159" s="183"/>
      <c r="AU159" s="183"/>
      <c r="AV159" s="183"/>
      <c r="AW159" s="183"/>
      <c r="AX159" s="183"/>
      <c r="AY159" s="183"/>
      <c r="AZ159" s="183"/>
      <c r="BA159" s="183"/>
      <c r="BB159" s="183"/>
      <c r="BC159" s="183"/>
      <c r="BD159" s="183"/>
      <c r="BE159" s="183"/>
      <c r="BF159" s="183"/>
      <c r="BG159" s="183"/>
      <c r="BH159" s="183"/>
      <c r="BI159" s="183"/>
      <c r="BJ159" s="183"/>
      <c r="BK159" s="183"/>
      <c r="BL159" s="183"/>
      <c r="BM159" s="183"/>
    </row>
    <row r="160" spans="1:65" x14ac:dyDescent="0.2">
      <c r="A160" s="183"/>
      <c r="B160" s="183"/>
      <c r="C160" s="183"/>
      <c r="D160" s="183"/>
      <c r="E160" s="183"/>
      <c r="F160" s="183"/>
      <c r="G160" s="183"/>
      <c r="H160" s="183"/>
      <c r="I160" s="183"/>
      <c r="J160" s="183"/>
      <c r="K160" s="183"/>
      <c r="L160" s="183"/>
      <c r="M160" s="183"/>
      <c r="N160" s="183"/>
      <c r="O160" s="183"/>
      <c r="P160" s="183"/>
      <c r="Q160" s="183"/>
      <c r="R160" s="183"/>
      <c r="S160" s="183"/>
      <c r="T160" s="183"/>
      <c r="U160" s="183"/>
      <c r="V160" s="183"/>
      <c r="W160" s="183"/>
      <c r="X160" s="183"/>
      <c r="Y160" s="183"/>
      <c r="Z160" s="183"/>
      <c r="AA160" s="183"/>
      <c r="AB160" s="183"/>
      <c r="AC160" s="183"/>
      <c r="AD160" s="183"/>
      <c r="AE160" s="183"/>
      <c r="AF160" s="183"/>
      <c r="AG160" s="183"/>
      <c r="AH160" s="183"/>
      <c r="AI160" s="183"/>
      <c r="AJ160" s="183"/>
      <c r="AK160" s="183"/>
      <c r="AL160" s="183"/>
      <c r="AM160" s="183"/>
      <c r="AN160" s="183"/>
      <c r="AO160" s="183"/>
      <c r="AP160" s="183"/>
      <c r="AQ160" s="183"/>
      <c r="AR160" s="183"/>
      <c r="AS160" s="183"/>
      <c r="AT160" s="183"/>
      <c r="AU160" s="183"/>
      <c r="AV160" s="183"/>
      <c r="AW160" s="183"/>
      <c r="AX160" s="183"/>
      <c r="AY160" s="183"/>
      <c r="AZ160" s="183"/>
      <c r="BA160" s="183"/>
      <c r="BB160" s="183"/>
      <c r="BC160" s="183"/>
      <c r="BD160" s="183"/>
      <c r="BE160" s="183"/>
      <c r="BF160" s="183"/>
      <c r="BG160" s="183"/>
      <c r="BH160" s="183"/>
      <c r="BI160" s="183"/>
      <c r="BJ160" s="183"/>
      <c r="BK160" s="183"/>
      <c r="BL160" s="183"/>
      <c r="BM160" s="183"/>
    </row>
    <row r="161" spans="1:65" x14ac:dyDescent="0.2">
      <c r="A161" s="183"/>
      <c r="B161" s="183"/>
      <c r="C161" s="183"/>
      <c r="D161" s="183"/>
      <c r="E161" s="183"/>
      <c r="F161" s="183"/>
      <c r="G161" s="183"/>
      <c r="H161" s="183"/>
      <c r="I161" s="183"/>
      <c r="J161" s="183"/>
      <c r="K161" s="183"/>
      <c r="L161" s="183"/>
      <c r="M161" s="183"/>
      <c r="N161" s="183"/>
      <c r="O161" s="183"/>
      <c r="P161" s="183"/>
      <c r="Q161" s="183"/>
      <c r="R161" s="183"/>
      <c r="S161" s="183"/>
      <c r="T161" s="183"/>
      <c r="U161" s="183"/>
      <c r="V161" s="183"/>
      <c r="W161" s="183"/>
      <c r="X161" s="183"/>
      <c r="Y161" s="183"/>
      <c r="Z161" s="183"/>
      <c r="AA161" s="183"/>
      <c r="AB161" s="183"/>
      <c r="AC161" s="183"/>
      <c r="AD161" s="183"/>
      <c r="AE161" s="183"/>
      <c r="AF161" s="183"/>
      <c r="AG161" s="183"/>
      <c r="AH161" s="183"/>
      <c r="AI161" s="183"/>
      <c r="AJ161" s="183"/>
      <c r="AK161" s="183"/>
      <c r="AL161" s="183"/>
      <c r="AM161" s="183"/>
      <c r="AN161" s="183"/>
      <c r="AO161" s="183"/>
      <c r="AP161" s="183"/>
      <c r="AQ161" s="183"/>
      <c r="AR161" s="183"/>
      <c r="AS161" s="183"/>
      <c r="AT161" s="183"/>
      <c r="AU161" s="183"/>
      <c r="AV161" s="183"/>
      <c r="AW161" s="183"/>
      <c r="AX161" s="183"/>
      <c r="AY161" s="183"/>
      <c r="AZ161" s="183"/>
      <c r="BA161" s="183"/>
      <c r="BB161" s="183"/>
      <c r="BC161" s="183"/>
      <c r="BD161" s="183"/>
      <c r="BE161" s="183"/>
      <c r="BF161" s="183"/>
      <c r="BG161" s="183"/>
      <c r="BH161" s="183"/>
      <c r="BI161" s="183"/>
      <c r="BJ161" s="183"/>
      <c r="BK161" s="183"/>
      <c r="BL161" s="183"/>
      <c r="BM161" s="183"/>
    </row>
    <row r="162" spans="1:65" x14ac:dyDescent="0.2">
      <c r="A162" s="183"/>
      <c r="B162" s="183"/>
      <c r="C162" s="183"/>
      <c r="D162" s="183"/>
      <c r="E162" s="183"/>
      <c r="F162" s="183"/>
      <c r="G162" s="183"/>
      <c r="H162" s="183"/>
      <c r="I162" s="183"/>
      <c r="J162" s="183"/>
      <c r="K162" s="183"/>
      <c r="L162" s="183"/>
      <c r="M162" s="183"/>
      <c r="N162" s="183"/>
      <c r="O162" s="183"/>
      <c r="P162" s="183"/>
      <c r="Q162" s="183"/>
      <c r="R162" s="183"/>
      <c r="S162" s="183"/>
      <c r="T162" s="183"/>
      <c r="U162" s="183"/>
      <c r="V162" s="183"/>
      <c r="W162" s="183"/>
      <c r="X162" s="183"/>
      <c r="Y162" s="183"/>
      <c r="Z162" s="183"/>
      <c r="AA162" s="183"/>
      <c r="AB162" s="183"/>
      <c r="AC162" s="183"/>
      <c r="AD162" s="183"/>
      <c r="AE162" s="183"/>
      <c r="AF162" s="183"/>
      <c r="AG162" s="183"/>
      <c r="AH162" s="183"/>
      <c r="AI162" s="183"/>
      <c r="AJ162" s="183"/>
      <c r="AK162" s="183"/>
      <c r="AL162" s="183"/>
      <c r="AM162" s="183"/>
      <c r="AN162" s="183"/>
      <c r="AO162" s="183"/>
      <c r="AP162" s="183"/>
      <c r="AQ162" s="183"/>
      <c r="AR162" s="183"/>
      <c r="AS162" s="183"/>
      <c r="AT162" s="183"/>
      <c r="AU162" s="183"/>
      <c r="AV162" s="183"/>
      <c r="AW162" s="183"/>
      <c r="AX162" s="183"/>
      <c r="AY162" s="183"/>
      <c r="AZ162" s="183"/>
      <c r="BA162" s="183"/>
      <c r="BB162" s="183"/>
      <c r="BC162" s="183"/>
      <c r="BD162" s="183"/>
      <c r="BE162" s="183"/>
      <c r="BF162" s="183"/>
      <c r="BG162" s="183"/>
      <c r="BH162" s="183"/>
      <c r="BI162" s="183"/>
      <c r="BJ162" s="183"/>
      <c r="BK162" s="183"/>
      <c r="BL162" s="183"/>
      <c r="BM162" s="183"/>
    </row>
    <row r="163" spans="1:65" x14ac:dyDescent="0.2">
      <c r="A163" s="183"/>
      <c r="B163" s="183"/>
      <c r="C163" s="183"/>
      <c r="D163" s="183"/>
      <c r="E163" s="183"/>
      <c r="F163" s="183"/>
      <c r="G163" s="183"/>
      <c r="H163" s="183"/>
      <c r="I163" s="183"/>
      <c r="J163" s="183"/>
      <c r="K163" s="183"/>
      <c r="L163" s="183"/>
      <c r="M163" s="183"/>
      <c r="N163" s="183"/>
      <c r="O163" s="183"/>
      <c r="P163" s="183"/>
      <c r="Q163" s="183"/>
      <c r="R163" s="183"/>
      <c r="S163" s="183"/>
      <c r="T163" s="183"/>
      <c r="U163" s="183"/>
      <c r="V163" s="183"/>
      <c r="W163" s="183"/>
      <c r="X163" s="183"/>
      <c r="Y163" s="183"/>
      <c r="Z163" s="183"/>
      <c r="AA163" s="183"/>
      <c r="AB163" s="183"/>
      <c r="AC163" s="183"/>
      <c r="AD163" s="183"/>
      <c r="AE163" s="183"/>
      <c r="AF163" s="183"/>
      <c r="AG163" s="183"/>
      <c r="AH163" s="183"/>
      <c r="AI163" s="183"/>
      <c r="AJ163" s="183"/>
      <c r="AK163" s="183"/>
      <c r="AL163" s="183"/>
      <c r="AM163" s="183"/>
      <c r="AN163" s="183"/>
      <c r="AO163" s="183"/>
      <c r="AP163" s="183"/>
      <c r="AQ163" s="183"/>
      <c r="AR163" s="183"/>
      <c r="AS163" s="183"/>
      <c r="AT163" s="183"/>
      <c r="AU163" s="183"/>
      <c r="AV163" s="183"/>
      <c r="AW163" s="183"/>
      <c r="AX163" s="183"/>
      <c r="AY163" s="183"/>
      <c r="AZ163" s="183"/>
      <c r="BA163" s="183"/>
      <c r="BB163" s="183"/>
      <c r="BC163" s="183"/>
      <c r="BD163" s="183"/>
      <c r="BE163" s="183"/>
      <c r="BF163" s="183"/>
      <c r="BG163" s="183"/>
      <c r="BH163" s="183"/>
      <c r="BI163" s="183"/>
      <c r="BJ163" s="183"/>
      <c r="BK163" s="183"/>
      <c r="BL163" s="183"/>
      <c r="BM163" s="183"/>
    </row>
    <row r="164" spans="1:65" x14ac:dyDescent="0.2">
      <c r="A164" s="183"/>
      <c r="B164" s="183"/>
      <c r="C164" s="183"/>
      <c r="D164" s="183"/>
      <c r="E164" s="183"/>
      <c r="F164" s="183"/>
      <c r="G164" s="183"/>
      <c r="H164" s="183"/>
      <c r="I164" s="183"/>
      <c r="J164" s="183"/>
      <c r="K164" s="183"/>
      <c r="L164" s="183"/>
      <c r="M164" s="183"/>
      <c r="N164" s="183"/>
      <c r="O164" s="183"/>
      <c r="P164" s="183"/>
      <c r="Q164" s="183"/>
      <c r="R164" s="183"/>
      <c r="S164" s="183"/>
      <c r="T164" s="183"/>
      <c r="U164" s="183"/>
      <c r="V164" s="183"/>
      <c r="W164" s="183"/>
      <c r="X164" s="183"/>
      <c r="Y164" s="183"/>
      <c r="Z164" s="183"/>
      <c r="AA164" s="183"/>
      <c r="AB164" s="183"/>
      <c r="AC164" s="183"/>
      <c r="AD164" s="183"/>
      <c r="AE164" s="183"/>
      <c r="AF164" s="183"/>
      <c r="AG164" s="183"/>
      <c r="AH164" s="183"/>
      <c r="AI164" s="183"/>
      <c r="AJ164" s="183"/>
      <c r="AK164" s="183"/>
      <c r="AL164" s="183"/>
      <c r="AM164" s="183"/>
      <c r="AN164" s="183"/>
      <c r="AO164" s="183"/>
      <c r="AP164" s="183"/>
      <c r="AQ164" s="183"/>
      <c r="AR164" s="183"/>
      <c r="AS164" s="183"/>
      <c r="AT164" s="183"/>
      <c r="AU164" s="183"/>
      <c r="AV164" s="183"/>
      <c r="AW164" s="183"/>
      <c r="AX164" s="183"/>
      <c r="AY164" s="183"/>
      <c r="AZ164" s="183"/>
      <c r="BA164" s="183"/>
      <c r="BB164" s="183"/>
      <c r="BC164" s="183"/>
      <c r="BD164" s="183"/>
      <c r="BE164" s="183"/>
      <c r="BF164" s="183"/>
      <c r="BG164" s="183"/>
      <c r="BH164" s="183"/>
      <c r="BI164" s="183"/>
      <c r="BJ164" s="183"/>
      <c r="BK164" s="183"/>
      <c r="BL164" s="183"/>
      <c r="BM164" s="183"/>
    </row>
    <row r="165" spans="1:65" x14ac:dyDescent="0.2">
      <c r="A165" s="183"/>
      <c r="B165" s="183"/>
      <c r="C165" s="183"/>
      <c r="D165" s="183"/>
      <c r="E165" s="183"/>
      <c r="F165" s="183"/>
      <c r="G165" s="183"/>
      <c r="H165" s="183"/>
      <c r="I165" s="183"/>
      <c r="J165" s="183"/>
      <c r="K165" s="183"/>
      <c r="L165" s="183"/>
      <c r="M165" s="183"/>
      <c r="N165" s="183"/>
      <c r="O165" s="183"/>
      <c r="P165" s="183"/>
      <c r="Q165" s="183"/>
      <c r="R165" s="183"/>
      <c r="S165" s="183"/>
      <c r="T165" s="183"/>
      <c r="U165" s="183"/>
      <c r="V165" s="183"/>
      <c r="W165" s="183"/>
      <c r="X165" s="183"/>
      <c r="Y165" s="183"/>
      <c r="Z165" s="183"/>
      <c r="AA165" s="183"/>
      <c r="AB165" s="183"/>
      <c r="AC165" s="183"/>
      <c r="AD165" s="183"/>
      <c r="AE165" s="183"/>
      <c r="AF165" s="183"/>
      <c r="AG165" s="183"/>
      <c r="AH165" s="183"/>
      <c r="AI165" s="183"/>
      <c r="AJ165" s="183"/>
      <c r="AK165" s="183"/>
      <c r="AL165" s="183"/>
      <c r="AM165" s="183"/>
      <c r="AN165" s="183"/>
      <c r="AO165" s="183"/>
      <c r="AP165" s="183"/>
      <c r="AQ165" s="183"/>
      <c r="AR165" s="183"/>
      <c r="AS165" s="183"/>
      <c r="AT165" s="183"/>
      <c r="AU165" s="183"/>
      <c r="AV165" s="183"/>
      <c r="AW165" s="183"/>
      <c r="AX165" s="183"/>
      <c r="AY165" s="183"/>
      <c r="AZ165" s="183"/>
      <c r="BA165" s="183"/>
      <c r="BB165" s="183"/>
      <c r="BC165" s="183"/>
      <c r="BD165" s="183"/>
      <c r="BE165" s="183"/>
      <c r="BF165" s="183"/>
      <c r="BG165" s="183"/>
      <c r="BH165" s="183"/>
      <c r="BI165" s="183"/>
      <c r="BJ165" s="183"/>
      <c r="BK165" s="183"/>
      <c r="BL165" s="183"/>
      <c r="BM165" s="183"/>
    </row>
    <row r="166" spans="1:65" x14ac:dyDescent="0.2">
      <c r="A166" s="183"/>
      <c r="B166" s="183"/>
      <c r="C166" s="183"/>
      <c r="D166" s="183"/>
      <c r="E166" s="183"/>
      <c r="F166" s="183"/>
      <c r="G166" s="183"/>
      <c r="H166" s="183"/>
      <c r="I166" s="183"/>
      <c r="J166" s="183"/>
      <c r="K166" s="183"/>
      <c r="L166" s="183"/>
      <c r="M166" s="183"/>
      <c r="N166" s="183"/>
      <c r="O166" s="183"/>
      <c r="P166" s="183"/>
      <c r="Q166" s="183"/>
      <c r="R166" s="183"/>
      <c r="S166" s="183"/>
      <c r="T166" s="183"/>
      <c r="U166" s="183"/>
      <c r="V166" s="183"/>
      <c r="W166" s="183"/>
      <c r="X166" s="183"/>
      <c r="Y166" s="183"/>
      <c r="Z166" s="183"/>
      <c r="AA166" s="183"/>
      <c r="AB166" s="183"/>
      <c r="AC166" s="183"/>
      <c r="AD166" s="183"/>
      <c r="AE166" s="183"/>
      <c r="AF166" s="183"/>
      <c r="AG166" s="183"/>
      <c r="AH166" s="183"/>
      <c r="AI166" s="183"/>
      <c r="AJ166" s="183"/>
      <c r="AK166" s="183"/>
      <c r="AL166" s="183"/>
      <c r="AM166" s="183"/>
      <c r="AN166" s="183"/>
      <c r="AO166" s="183"/>
      <c r="AP166" s="183"/>
      <c r="AQ166" s="183"/>
      <c r="AR166" s="183"/>
      <c r="AS166" s="183"/>
      <c r="AT166" s="183"/>
      <c r="AU166" s="183"/>
      <c r="AV166" s="183"/>
      <c r="AW166" s="183"/>
      <c r="AX166" s="183"/>
      <c r="AY166" s="183"/>
      <c r="AZ166" s="183"/>
      <c r="BA166" s="183"/>
      <c r="BB166" s="183"/>
      <c r="BC166" s="183"/>
      <c r="BD166" s="183"/>
      <c r="BE166" s="183"/>
      <c r="BF166" s="183"/>
      <c r="BG166" s="183"/>
      <c r="BH166" s="183"/>
      <c r="BI166" s="183"/>
      <c r="BJ166" s="183"/>
      <c r="BK166" s="183"/>
      <c r="BL166" s="183"/>
      <c r="BM166" s="183"/>
    </row>
    <row r="167" spans="1:65" x14ac:dyDescent="0.2">
      <c r="A167" s="183"/>
      <c r="B167" s="183"/>
      <c r="C167" s="183"/>
      <c r="D167" s="183"/>
      <c r="E167" s="183"/>
      <c r="F167" s="183"/>
      <c r="G167" s="183"/>
      <c r="H167" s="183"/>
      <c r="I167" s="183"/>
      <c r="J167" s="183"/>
      <c r="K167" s="183"/>
      <c r="L167" s="183"/>
      <c r="M167" s="183"/>
      <c r="N167" s="183"/>
      <c r="O167" s="183"/>
      <c r="P167" s="183"/>
      <c r="Q167" s="183"/>
      <c r="R167" s="183"/>
      <c r="S167" s="183"/>
      <c r="T167" s="183"/>
      <c r="U167" s="183"/>
      <c r="V167" s="183"/>
      <c r="W167" s="183"/>
      <c r="X167" s="183"/>
      <c r="Y167" s="183"/>
      <c r="Z167" s="183"/>
      <c r="AA167" s="183"/>
      <c r="AB167" s="183"/>
      <c r="AC167" s="183"/>
      <c r="AD167" s="183"/>
      <c r="AE167" s="183"/>
      <c r="AF167" s="183"/>
      <c r="AG167" s="183"/>
      <c r="AH167" s="183"/>
      <c r="AI167" s="183"/>
      <c r="AJ167" s="183"/>
      <c r="AK167" s="183"/>
      <c r="AL167" s="183"/>
      <c r="AM167" s="183"/>
      <c r="AN167" s="183"/>
      <c r="AO167" s="183"/>
      <c r="AP167" s="183"/>
      <c r="AQ167" s="183"/>
      <c r="AR167" s="183"/>
      <c r="AS167" s="183"/>
      <c r="AT167" s="183"/>
      <c r="AU167" s="183"/>
      <c r="AV167" s="183"/>
      <c r="AW167" s="183"/>
      <c r="AX167" s="183"/>
      <c r="AY167" s="183"/>
      <c r="AZ167" s="183"/>
      <c r="BA167" s="183"/>
      <c r="BB167" s="183"/>
      <c r="BC167" s="183"/>
      <c r="BD167" s="183"/>
      <c r="BE167" s="183"/>
      <c r="BF167" s="183"/>
      <c r="BG167" s="183"/>
      <c r="BH167" s="183"/>
      <c r="BI167" s="183"/>
      <c r="BJ167" s="183"/>
      <c r="BK167" s="183"/>
      <c r="BL167" s="183"/>
      <c r="BM167" s="183"/>
    </row>
    <row r="168" spans="1:65" x14ac:dyDescent="0.2">
      <c r="A168" s="183"/>
      <c r="B168" s="183"/>
      <c r="C168" s="183"/>
      <c r="D168" s="183"/>
      <c r="E168" s="183"/>
      <c r="F168" s="183"/>
      <c r="G168" s="183"/>
      <c r="H168" s="183"/>
      <c r="I168" s="183"/>
      <c r="J168" s="183"/>
      <c r="K168" s="183"/>
      <c r="L168" s="183"/>
      <c r="M168" s="183"/>
      <c r="N168" s="183"/>
      <c r="O168" s="183"/>
      <c r="P168" s="183"/>
      <c r="Q168" s="183"/>
      <c r="R168" s="183"/>
      <c r="S168" s="183"/>
      <c r="T168" s="183"/>
      <c r="U168" s="183"/>
      <c r="V168" s="183"/>
      <c r="W168" s="183"/>
      <c r="X168" s="183"/>
      <c r="Y168" s="183"/>
      <c r="Z168" s="183"/>
      <c r="AA168" s="183"/>
      <c r="AB168" s="183"/>
      <c r="AC168" s="183"/>
      <c r="AD168" s="183"/>
      <c r="AE168" s="183"/>
      <c r="AF168" s="183"/>
      <c r="AG168" s="183"/>
      <c r="AH168" s="183"/>
      <c r="AI168" s="183"/>
      <c r="AJ168" s="183"/>
      <c r="AK168" s="183"/>
      <c r="AL168" s="183"/>
      <c r="AM168" s="183"/>
      <c r="AN168" s="183"/>
      <c r="AO168" s="183"/>
      <c r="AP168" s="183"/>
      <c r="AQ168" s="183"/>
      <c r="AR168" s="183"/>
      <c r="AS168" s="183"/>
      <c r="AT168" s="183"/>
      <c r="AU168" s="183"/>
      <c r="AV168" s="183"/>
      <c r="AW168" s="183"/>
      <c r="AX168" s="183"/>
      <c r="AY168" s="183"/>
      <c r="AZ168" s="183"/>
      <c r="BA168" s="183"/>
      <c r="BB168" s="183"/>
      <c r="BC168" s="183"/>
      <c r="BD168" s="183"/>
      <c r="BE168" s="183"/>
      <c r="BF168" s="183"/>
      <c r="BG168" s="183"/>
      <c r="BH168" s="183"/>
      <c r="BI168" s="183"/>
      <c r="BJ168" s="183"/>
      <c r="BK168" s="183"/>
      <c r="BL168" s="183"/>
      <c r="BM168" s="183"/>
    </row>
    <row r="169" spans="1:65" x14ac:dyDescent="0.2">
      <c r="A169" s="183"/>
      <c r="B169" s="183"/>
      <c r="C169" s="183"/>
      <c r="D169" s="183"/>
      <c r="E169" s="183"/>
      <c r="F169" s="183"/>
      <c r="G169" s="183"/>
      <c r="H169" s="183"/>
      <c r="I169" s="183"/>
      <c r="J169" s="183"/>
      <c r="K169" s="183"/>
      <c r="L169" s="183"/>
      <c r="M169" s="183"/>
      <c r="N169" s="183"/>
      <c r="O169" s="183"/>
      <c r="P169" s="183"/>
      <c r="Q169" s="183"/>
      <c r="R169" s="183"/>
      <c r="S169" s="183"/>
      <c r="T169" s="183"/>
      <c r="U169" s="183"/>
      <c r="V169" s="183"/>
      <c r="W169" s="183"/>
      <c r="X169" s="183"/>
      <c r="Y169" s="183"/>
      <c r="Z169" s="183"/>
      <c r="AA169" s="183"/>
      <c r="AB169" s="183"/>
      <c r="AC169" s="183"/>
      <c r="AD169" s="183"/>
      <c r="AE169" s="183"/>
      <c r="AF169" s="183"/>
      <c r="AG169" s="183"/>
      <c r="AH169" s="183"/>
      <c r="AI169" s="183"/>
      <c r="AJ169" s="183"/>
      <c r="AK169" s="183"/>
      <c r="AL169" s="183"/>
      <c r="AM169" s="183"/>
      <c r="AN169" s="183"/>
      <c r="AO169" s="183"/>
      <c r="AP169" s="183"/>
      <c r="AQ169" s="183"/>
      <c r="AR169" s="183"/>
      <c r="AS169" s="183"/>
      <c r="AT169" s="183"/>
      <c r="AU169" s="183"/>
      <c r="AV169" s="183"/>
      <c r="AW169" s="183"/>
      <c r="AX169" s="183"/>
      <c r="AY169" s="183"/>
      <c r="AZ169" s="183"/>
      <c r="BA169" s="183"/>
      <c r="BB169" s="183"/>
      <c r="BC169" s="183"/>
      <c r="BD169" s="183"/>
      <c r="BE169" s="183"/>
      <c r="BF169" s="183"/>
      <c r="BG169" s="183"/>
      <c r="BH169" s="183"/>
      <c r="BI169" s="183"/>
      <c r="BJ169" s="183"/>
      <c r="BK169" s="183"/>
      <c r="BL169" s="183"/>
      <c r="BM169" s="183"/>
    </row>
    <row r="170" spans="1:65" x14ac:dyDescent="0.2">
      <c r="A170" s="183"/>
      <c r="B170" s="183"/>
      <c r="C170" s="183"/>
      <c r="D170" s="183"/>
      <c r="E170" s="183"/>
      <c r="F170" s="183"/>
      <c r="G170" s="183"/>
      <c r="H170" s="183"/>
      <c r="I170" s="183"/>
      <c r="J170" s="183"/>
      <c r="K170" s="183"/>
      <c r="L170" s="183"/>
      <c r="M170" s="183"/>
      <c r="N170" s="183"/>
      <c r="O170" s="183"/>
      <c r="P170" s="183"/>
      <c r="Q170" s="183"/>
      <c r="R170" s="183"/>
      <c r="S170" s="183"/>
      <c r="T170" s="183"/>
      <c r="U170" s="183"/>
      <c r="V170" s="183"/>
      <c r="W170" s="183"/>
      <c r="X170" s="183"/>
      <c r="Y170" s="183"/>
      <c r="Z170" s="183"/>
      <c r="AA170" s="183"/>
      <c r="AB170" s="183"/>
      <c r="AC170" s="183"/>
      <c r="AD170" s="183"/>
      <c r="AE170" s="183"/>
      <c r="AF170" s="183"/>
      <c r="AG170" s="183"/>
      <c r="AH170" s="183"/>
      <c r="AI170" s="183"/>
      <c r="AJ170" s="183"/>
      <c r="AK170" s="183"/>
      <c r="AL170" s="183"/>
      <c r="AM170" s="183"/>
      <c r="AN170" s="183"/>
      <c r="AO170" s="183"/>
      <c r="AP170" s="183"/>
      <c r="AQ170" s="183"/>
      <c r="AR170" s="183"/>
      <c r="AS170" s="183"/>
      <c r="AT170" s="183"/>
      <c r="AU170" s="183"/>
      <c r="AV170" s="183"/>
      <c r="AW170" s="183"/>
      <c r="AX170" s="183"/>
      <c r="AY170" s="183"/>
      <c r="AZ170" s="183"/>
      <c r="BA170" s="183"/>
      <c r="BB170" s="183"/>
      <c r="BC170" s="183"/>
      <c r="BD170" s="183"/>
      <c r="BE170" s="183"/>
      <c r="BF170" s="183"/>
      <c r="BG170" s="183"/>
      <c r="BH170" s="183"/>
      <c r="BI170" s="183"/>
      <c r="BJ170" s="183"/>
      <c r="BK170" s="183"/>
      <c r="BL170" s="183"/>
      <c r="BM170" s="183"/>
    </row>
    <row r="171" spans="1:65" x14ac:dyDescent="0.2">
      <c r="A171" s="183"/>
      <c r="B171" s="183"/>
      <c r="C171" s="183"/>
      <c r="D171" s="183"/>
      <c r="E171" s="183"/>
      <c r="F171" s="183"/>
      <c r="G171" s="183"/>
      <c r="H171" s="183"/>
      <c r="I171" s="183"/>
      <c r="J171" s="183"/>
      <c r="K171" s="183"/>
      <c r="L171" s="183"/>
      <c r="M171" s="183"/>
      <c r="N171" s="183"/>
      <c r="O171" s="183"/>
      <c r="P171" s="183"/>
      <c r="Q171" s="183"/>
      <c r="R171" s="183"/>
      <c r="S171" s="183"/>
      <c r="T171" s="183"/>
      <c r="U171" s="183"/>
      <c r="V171" s="183"/>
      <c r="W171" s="183"/>
      <c r="X171" s="183"/>
      <c r="Y171" s="183"/>
      <c r="Z171" s="183"/>
      <c r="AA171" s="183"/>
      <c r="AB171" s="183"/>
      <c r="AC171" s="183"/>
      <c r="AD171" s="183"/>
      <c r="AE171" s="183"/>
      <c r="AF171" s="183"/>
      <c r="AG171" s="183"/>
      <c r="AH171" s="183"/>
      <c r="AI171" s="183"/>
      <c r="AJ171" s="183"/>
      <c r="AK171" s="183"/>
      <c r="AL171" s="183"/>
      <c r="AM171" s="183"/>
      <c r="AN171" s="183"/>
      <c r="AO171" s="183"/>
      <c r="AP171" s="183"/>
      <c r="AQ171" s="183"/>
      <c r="AR171" s="183"/>
      <c r="AS171" s="183"/>
      <c r="AT171" s="183"/>
      <c r="AU171" s="183"/>
      <c r="AV171" s="183"/>
      <c r="AW171" s="183"/>
      <c r="AX171" s="183"/>
      <c r="AY171" s="183"/>
      <c r="AZ171" s="183"/>
      <c r="BA171" s="183"/>
      <c r="BB171" s="183"/>
      <c r="BC171" s="183"/>
      <c r="BD171" s="183"/>
      <c r="BE171" s="183"/>
      <c r="BF171" s="183"/>
      <c r="BG171" s="183"/>
      <c r="BH171" s="183"/>
      <c r="BI171" s="183"/>
      <c r="BJ171" s="183"/>
      <c r="BK171" s="183"/>
      <c r="BL171" s="183"/>
      <c r="BM171" s="183"/>
    </row>
    <row r="172" spans="1:65" x14ac:dyDescent="0.2">
      <c r="A172" s="183"/>
      <c r="B172" s="183"/>
      <c r="C172" s="183"/>
      <c r="D172" s="183"/>
      <c r="E172" s="183"/>
      <c r="F172" s="183"/>
      <c r="G172" s="183"/>
      <c r="H172" s="183"/>
      <c r="I172" s="183"/>
      <c r="J172" s="183"/>
      <c r="K172" s="183"/>
      <c r="L172" s="183"/>
      <c r="M172" s="183"/>
      <c r="N172" s="183"/>
      <c r="O172" s="183"/>
      <c r="P172" s="183"/>
      <c r="Q172" s="183"/>
      <c r="R172" s="183"/>
      <c r="S172" s="183"/>
      <c r="T172" s="183"/>
      <c r="U172" s="183"/>
      <c r="V172" s="183"/>
      <c r="W172" s="183"/>
      <c r="X172" s="183"/>
      <c r="Y172" s="183"/>
      <c r="Z172" s="183"/>
      <c r="AA172" s="183"/>
      <c r="AB172" s="183"/>
      <c r="AC172" s="183"/>
      <c r="AD172" s="183"/>
      <c r="AE172" s="183"/>
      <c r="AF172" s="183"/>
      <c r="AG172" s="183"/>
      <c r="AH172" s="183"/>
      <c r="AI172" s="183"/>
      <c r="AJ172" s="183"/>
      <c r="AK172" s="183"/>
      <c r="AL172" s="183"/>
      <c r="AM172" s="183"/>
      <c r="AN172" s="183"/>
      <c r="AO172" s="183"/>
      <c r="AP172" s="183"/>
      <c r="AQ172" s="183"/>
      <c r="AR172" s="183"/>
      <c r="AS172" s="183"/>
      <c r="AT172" s="183"/>
      <c r="AU172" s="183"/>
      <c r="AV172" s="183"/>
      <c r="AW172" s="183"/>
      <c r="AX172" s="183"/>
      <c r="AY172" s="183"/>
      <c r="AZ172" s="183"/>
      <c r="BA172" s="183"/>
      <c r="BB172" s="183"/>
      <c r="BC172" s="183"/>
      <c r="BD172" s="183"/>
      <c r="BE172" s="183"/>
      <c r="BF172" s="183"/>
      <c r="BG172" s="183"/>
      <c r="BH172" s="183"/>
      <c r="BI172" s="183"/>
      <c r="BJ172" s="183"/>
      <c r="BK172" s="183"/>
      <c r="BL172" s="183"/>
      <c r="BM172" s="183"/>
    </row>
    <row r="173" spans="1:65" x14ac:dyDescent="0.2">
      <c r="A173" s="183"/>
      <c r="B173" s="183"/>
      <c r="C173" s="183"/>
      <c r="D173" s="183"/>
      <c r="E173" s="183"/>
      <c r="F173" s="183"/>
      <c r="G173" s="183"/>
      <c r="H173" s="183"/>
      <c r="I173" s="183"/>
      <c r="J173" s="183"/>
      <c r="K173" s="183"/>
      <c r="L173" s="183"/>
      <c r="M173" s="183"/>
      <c r="N173" s="183"/>
      <c r="O173" s="183"/>
      <c r="P173" s="183"/>
      <c r="Q173" s="183"/>
      <c r="R173" s="183"/>
      <c r="S173" s="183"/>
      <c r="T173" s="183"/>
      <c r="U173" s="183"/>
      <c r="V173" s="183"/>
      <c r="W173" s="183"/>
      <c r="X173" s="183"/>
      <c r="Y173" s="183"/>
      <c r="Z173" s="183"/>
      <c r="AA173" s="183"/>
      <c r="AB173" s="183"/>
      <c r="AC173" s="183"/>
      <c r="AD173" s="183"/>
      <c r="AE173" s="183"/>
      <c r="AF173" s="183"/>
      <c r="AG173" s="183"/>
      <c r="AH173" s="183"/>
      <c r="AI173" s="183"/>
      <c r="AJ173" s="183"/>
      <c r="AK173" s="183"/>
      <c r="AL173" s="183"/>
      <c r="AM173" s="183"/>
      <c r="AN173" s="183"/>
      <c r="AO173" s="183"/>
      <c r="AP173" s="183"/>
      <c r="AQ173" s="183"/>
      <c r="AR173" s="183"/>
      <c r="AS173" s="183"/>
      <c r="AT173" s="183"/>
      <c r="AU173" s="183"/>
      <c r="AV173" s="183"/>
      <c r="AW173" s="183"/>
      <c r="AX173" s="183"/>
      <c r="AY173" s="183"/>
      <c r="AZ173" s="183"/>
      <c r="BA173" s="183"/>
      <c r="BB173" s="183"/>
      <c r="BC173" s="183"/>
      <c r="BD173" s="183"/>
      <c r="BE173" s="183"/>
      <c r="BF173" s="183"/>
      <c r="BG173" s="183"/>
      <c r="BH173" s="183"/>
      <c r="BI173" s="183"/>
      <c r="BJ173" s="183"/>
      <c r="BK173" s="183"/>
      <c r="BL173" s="183"/>
      <c r="BM173" s="183"/>
    </row>
    <row r="174" spans="1:65" x14ac:dyDescent="0.2">
      <c r="A174" s="183"/>
      <c r="B174" s="183"/>
      <c r="C174" s="183"/>
      <c r="D174" s="183"/>
      <c r="E174" s="183"/>
      <c r="F174" s="183"/>
      <c r="G174" s="183"/>
      <c r="H174" s="183"/>
      <c r="I174" s="183"/>
      <c r="J174" s="183"/>
      <c r="K174" s="183"/>
      <c r="L174" s="183"/>
      <c r="M174" s="183"/>
      <c r="N174" s="183"/>
      <c r="O174" s="183"/>
      <c r="P174" s="183"/>
      <c r="Q174" s="183"/>
      <c r="R174" s="183"/>
      <c r="S174" s="183"/>
      <c r="T174" s="183"/>
      <c r="U174" s="183"/>
      <c r="V174" s="183"/>
      <c r="W174" s="183"/>
      <c r="X174" s="183"/>
      <c r="Y174" s="183"/>
      <c r="Z174" s="183"/>
      <c r="AA174" s="183"/>
      <c r="AB174" s="183"/>
      <c r="AC174" s="183"/>
      <c r="AD174" s="183"/>
      <c r="AE174" s="183"/>
      <c r="AF174" s="183"/>
      <c r="AG174" s="183"/>
      <c r="AH174" s="183"/>
      <c r="AI174" s="183"/>
      <c r="AJ174" s="183"/>
      <c r="AK174" s="183"/>
      <c r="AL174" s="183"/>
      <c r="AM174" s="183"/>
      <c r="AN174" s="183"/>
      <c r="AO174" s="183"/>
      <c r="AP174" s="183"/>
      <c r="AQ174" s="183"/>
      <c r="AR174" s="183"/>
      <c r="AS174" s="183"/>
      <c r="AT174" s="183"/>
      <c r="AU174" s="183"/>
      <c r="AV174" s="183"/>
      <c r="AW174" s="183"/>
      <c r="AX174" s="183"/>
      <c r="AY174" s="183"/>
      <c r="AZ174" s="183"/>
      <c r="BA174" s="183"/>
      <c r="BB174" s="183"/>
      <c r="BC174" s="183"/>
      <c r="BD174" s="183"/>
      <c r="BE174" s="183"/>
      <c r="BF174" s="183"/>
      <c r="BG174" s="183"/>
      <c r="BH174" s="183"/>
      <c r="BI174" s="183"/>
      <c r="BJ174" s="183"/>
      <c r="BK174" s="183"/>
      <c r="BL174" s="183"/>
      <c r="BM174" s="183"/>
    </row>
    <row r="175" spans="1:65" x14ac:dyDescent="0.2">
      <c r="A175" s="183"/>
      <c r="B175" s="183"/>
      <c r="C175" s="183"/>
      <c r="D175" s="183"/>
      <c r="E175" s="183"/>
      <c r="F175" s="183"/>
      <c r="G175" s="183"/>
      <c r="H175" s="183"/>
      <c r="I175" s="183"/>
      <c r="J175" s="183"/>
      <c r="K175" s="183"/>
      <c r="L175" s="183"/>
      <c r="M175" s="183"/>
      <c r="N175" s="183"/>
      <c r="O175" s="183"/>
      <c r="P175" s="183"/>
      <c r="Q175" s="183"/>
      <c r="R175" s="183"/>
      <c r="S175" s="183"/>
      <c r="T175" s="183"/>
      <c r="U175" s="183"/>
      <c r="V175" s="183"/>
      <c r="W175" s="183"/>
      <c r="X175" s="183"/>
      <c r="Y175" s="183"/>
      <c r="Z175" s="183"/>
      <c r="AA175" s="183"/>
      <c r="AB175" s="183"/>
      <c r="AC175" s="183"/>
      <c r="AD175" s="183"/>
      <c r="AE175" s="183"/>
      <c r="AF175" s="183"/>
      <c r="AG175" s="183"/>
      <c r="AH175" s="183"/>
      <c r="AI175" s="183"/>
      <c r="AJ175" s="183"/>
      <c r="AK175" s="183"/>
      <c r="AL175" s="183"/>
      <c r="AM175" s="183"/>
      <c r="AN175" s="183"/>
      <c r="AO175" s="183"/>
      <c r="AP175" s="183"/>
      <c r="AQ175" s="183"/>
      <c r="AR175" s="183"/>
      <c r="AS175" s="183"/>
      <c r="AT175" s="183"/>
      <c r="AU175" s="183"/>
      <c r="AV175" s="183"/>
      <c r="AW175" s="183"/>
      <c r="AX175" s="183"/>
      <c r="AY175" s="183"/>
      <c r="AZ175" s="183"/>
      <c r="BA175" s="183"/>
      <c r="BB175" s="183"/>
      <c r="BC175" s="183"/>
      <c r="BD175" s="183"/>
      <c r="BE175" s="183"/>
      <c r="BF175" s="183"/>
      <c r="BG175" s="183"/>
      <c r="BH175" s="183"/>
      <c r="BI175" s="183"/>
      <c r="BJ175" s="183"/>
      <c r="BK175" s="183"/>
      <c r="BL175" s="183"/>
      <c r="BM175" s="183"/>
    </row>
    <row r="176" spans="1:65" x14ac:dyDescent="0.2">
      <c r="A176" s="183"/>
      <c r="B176" s="183"/>
      <c r="C176" s="183"/>
      <c r="D176" s="183"/>
      <c r="E176" s="183"/>
      <c r="F176" s="183"/>
      <c r="G176" s="183"/>
      <c r="H176" s="183"/>
      <c r="I176" s="183"/>
      <c r="J176" s="183"/>
      <c r="K176" s="183"/>
      <c r="L176" s="183"/>
      <c r="M176" s="183"/>
      <c r="N176" s="183"/>
      <c r="O176" s="183"/>
      <c r="P176" s="183"/>
      <c r="Q176" s="183"/>
      <c r="R176" s="183"/>
      <c r="S176" s="183"/>
      <c r="T176" s="183"/>
      <c r="U176" s="183"/>
      <c r="V176" s="183"/>
      <c r="W176" s="183"/>
      <c r="X176" s="183"/>
      <c r="Y176" s="183"/>
      <c r="Z176" s="183"/>
      <c r="AA176" s="183"/>
      <c r="AB176" s="183"/>
      <c r="AC176" s="183"/>
      <c r="AD176" s="183"/>
      <c r="AE176" s="183"/>
      <c r="AF176" s="183"/>
      <c r="AG176" s="183"/>
      <c r="AH176" s="183"/>
      <c r="AI176" s="183"/>
      <c r="AJ176" s="183"/>
      <c r="AK176" s="183"/>
      <c r="AL176" s="183"/>
      <c r="AM176" s="183"/>
      <c r="AN176" s="183"/>
      <c r="AO176" s="183"/>
      <c r="AP176" s="183"/>
      <c r="AQ176" s="183"/>
      <c r="AR176" s="183"/>
      <c r="AS176" s="183"/>
      <c r="AT176" s="183"/>
      <c r="AU176" s="183"/>
      <c r="AV176" s="183"/>
      <c r="AW176" s="183"/>
      <c r="AX176" s="183"/>
      <c r="AY176" s="183"/>
      <c r="AZ176" s="183"/>
      <c r="BA176" s="183"/>
      <c r="BB176" s="183"/>
      <c r="BC176" s="183"/>
      <c r="BD176" s="183"/>
      <c r="BE176" s="183"/>
      <c r="BF176" s="183"/>
      <c r="BG176" s="183"/>
      <c r="BH176" s="183"/>
      <c r="BI176" s="183"/>
      <c r="BJ176" s="183"/>
      <c r="BK176" s="183"/>
      <c r="BL176" s="183"/>
      <c r="BM176" s="183"/>
    </row>
    <row r="177" spans="1:65" x14ac:dyDescent="0.2">
      <c r="A177" s="183"/>
      <c r="B177" s="183"/>
      <c r="C177" s="183"/>
      <c r="D177" s="183"/>
      <c r="E177" s="183"/>
      <c r="F177" s="183"/>
      <c r="G177" s="183"/>
      <c r="H177" s="183"/>
      <c r="I177" s="183"/>
      <c r="J177" s="183"/>
      <c r="K177" s="183"/>
      <c r="L177" s="183"/>
      <c r="M177" s="183"/>
      <c r="N177" s="183"/>
      <c r="O177" s="183"/>
      <c r="P177" s="183"/>
      <c r="Q177" s="183"/>
      <c r="R177" s="183"/>
      <c r="S177" s="183"/>
      <c r="T177" s="183"/>
      <c r="U177" s="183"/>
      <c r="V177" s="183"/>
      <c r="W177" s="183"/>
      <c r="X177" s="183"/>
      <c r="Y177" s="183"/>
      <c r="Z177" s="183"/>
      <c r="AA177" s="183"/>
      <c r="AB177" s="183"/>
      <c r="AC177" s="183"/>
      <c r="AD177" s="183"/>
      <c r="AE177" s="183"/>
      <c r="AF177" s="183"/>
      <c r="AG177" s="183"/>
      <c r="AH177" s="183"/>
      <c r="AI177" s="183"/>
      <c r="AJ177" s="183"/>
      <c r="AK177" s="183"/>
      <c r="AL177" s="183"/>
      <c r="AM177" s="183"/>
      <c r="AN177" s="183"/>
      <c r="AO177" s="183"/>
      <c r="AP177" s="183"/>
      <c r="AQ177" s="183"/>
      <c r="AR177" s="183"/>
      <c r="AS177" s="183"/>
      <c r="AT177" s="183"/>
      <c r="AU177" s="183"/>
      <c r="AV177" s="183"/>
      <c r="AW177" s="183"/>
      <c r="AX177" s="183"/>
      <c r="AY177" s="183"/>
      <c r="AZ177" s="183"/>
      <c r="BA177" s="183"/>
      <c r="BB177" s="183"/>
      <c r="BC177" s="183"/>
      <c r="BD177" s="183"/>
      <c r="BE177" s="183"/>
      <c r="BF177" s="183"/>
      <c r="BG177" s="183"/>
      <c r="BH177" s="183"/>
      <c r="BI177" s="183"/>
      <c r="BJ177" s="183"/>
      <c r="BK177" s="183"/>
      <c r="BL177" s="183"/>
      <c r="BM177" s="183"/>
    </row>
    <row r="178" spans="1:65" x14ac:dyDescent="0.2">
      <c r="A178" s="183"/>
      <c r="B178" s="183"/>
      <c r="C178" s="183"/>
      <c r="D178" s="183"/>
      <c r="E178" s="183"/>
      <c r="F178" s="183"/>
      <c r="G178" s="183"/>
      <c r="H178" s="183"/>
      <c r="I178" s="183"/>
      <c r="J178" s="183"/>
      <c r="K178" s="183"/>
      <c r="L178" s="183"/>
      <c r="M178" s="183"/>
      <c r="N178" s="183"/>
      <c r="O178" s="183"/>
      <c r="P178" s="183"/>
      <c r="Q178" s="183"/>
      <c r="R178" s="183"/>
      <c r="S178" s="183"/>
      <c r="T178" s="183"/>
      <c r="U178" s="183"/>
      <c r="V178" s="183"/>
      <c r="W178" s="183"/>
      <c r="X178" s="183"/>
      <c r="Y178" s="183"/>
      <c r="Z178" s="183"/>
      <c r="AA178" s="183"/>
      <c r="AB178" s="183"/>
      <c r="AC178" s="183"/>
      <c r="AD178" s="183"/>
      <c r="AE178" s="183"/>
      <c r="AF178" s="183"/>
      <c r="AG178" s="183"/>
      <c r="AH178" s="183"/>
      <c r="AI178" s="183"/>
      <c r="AJ178" s="183"/>
      <c r="AK178" s="183"/>
      <c r="AL178" s="183"/>
      <c r="AM178" s="183"/>
      <c r="AN178" s="183"/>
      <c r="AO178" s="183"/>
      <c r="AP178" s="183"/>
      <c r="AQ178" s="183"/>
      <c r="AR178" s="183"/>
      <c r="AS178" s="183"/>
      <c r="AT178" s="183"/>
      <c r="AU178" s="183"/>
      <c r="AV178" s="183"/>
      <c r="AW178" s="183"/>
      <c r="AX178" s="183"/>
      <c r="AY178" s="183"/>
      <c r="AZ178" s="183"/>
      <c r="BA178" s="183"/>
      <c r="BB178" s="183"/>
      <c r="BC178" s="183"/>
      <c r="BD178" s="183"/>
      <c r="BE178" s="183"/>
      <c r="BF178" s="183"/>
      <c r="BG178" s="183"/>
      <c r="BH178" s="183"/>
      <c r="BI178" s="183"/>
      <c r="BJ178" s="183"/>
      <c r="BK178" s="183"/>
      <c r="BL178" s="183"/>
      <c r="BM178" s="183"/>
    </row>
    <row r="179" spans="1:65" x14ac:dyDescent="0.2">
      <c r="A179" s="183"/>
      <c r="B179" s="183"/>
      <c r="C179" s="183"/>
      <c r="D179" s="183"/>
      <c r="E179" s="183"/>
      <c r="F179" s="183"/>
      <c r="G179" s="183"/>
      <c r="H179" s="183"/>
      <c r="I179" s="183"/>
      <c r="J179" s="183"/>
      <c r="K179" s="183"/>
      <c r="L179" s="183"/>
      <c r="M179" s="183"/>
      <c r="N179" s="183"/>
      <c r="O179" s="183"/>
      <c r="P179" s="183"/>
      <c r="Q179" s="183"/>
      <c r="R179" s="183"/>
      <c r="S179" s="183"/>
      <c r="T179" s="183"/>
      <c r="U179" s="183"/>
      <c r="V179" s="183"/>
      <c r="W179" s="183"/>
      <c r="X179" s="183"/>
      <c r="Y179" s="183"/>
      <c r="Z179" s="183"/>
      <c r="AA179" s="183"/>
      <c r="AB179" s="183"/>
      <c r="AC179" s="183"/>
      <c r="AD179" s="183"/>
      <c r="AE179" s="183"/>
      <c r="AF179" s="183"/>
      <c r="AG179" s="183"/>
      <c r="AH179" s="183"/>
      <c r="AI179" s="183"/>
      <c r="AJ179" s="183"/>
      <c r="AK179" s="183"/>
      <c r="AL179" s="183"/>
      <c r="AM179" s="183"/>
      <c r="AN179" s="183"/>
      <c r="AO179" s="183"/>
      <c r="AP179" s="183"/>
      <c r="AQ179" s="183"/>
      <c r="AR179" s="183"/>
      <c r="AS179" s="183"/>
      <c r="AT179" s="183"/>
      <c r="AU179" s="183"/>
      <c r="AV179" s="183"/>
      <c r="AW179" s="183"/>
      <c r="AX179" s="183"/>
      <c r="AY179" s="183"/>
      <c r="AZ179" s="183"/>
      <c r="BA179" s="183"/>
      <c r="BB179" s="183"/>
      <c r="BC179" s="183"/>
      <c r="BD179" s="183"/>
      <c r="BE179" s="183"/>
      <c r="BF179" s="183"/>
      <c r="BG179" s="183"/>
      <c r="BH179" s="183"/>
      <c r="BI179" s="183"/>
      <c r="BJ179" s="183"/>
      <c r="BK179" s="183"/>
      <c r="BL179" s="183"/>
      <c r="BM179" s="183"/>
    </row>
    <row r="180" spans="1:65" x14ac:dyDescent="0.2">
      <c r="A180" s="183"/>
      <c r="B180" s="183"/>
      <c r="C180" s="183"/>
      <c r="D180" s="183"/>
      <c r="E180" s="183"/>
      <c r="F180" s="183"/>
      <c r="G180" s="183"/>
      <c r="H180" s="183"/>
      <c r="I180" s="183"/>
      <c r="J180" s="183"/>
      <c r="K180" s="183"/>
      <c r="L180" s="183"/>
      <c r="M180" s="183"/>
      <c r="N180" s="183"/>
      <c r="O180" s="183"/>
      <c r="P180" s="183"/>
      <c r="Q180" s="183"/>
      <c r="R180" s="183"/>
      <c r="S180" s="183"/>
      <c r="T180" s="183"/>
      <c r="U180" s="183"/>
      <c r="V180" s="183"/>
      <c r="W180" s="183"/>
      <c r="X180" s="183"/>
      <c r="Y180" s="183"/>
      <c r="Z180" s="183"/>
      <c r="AA180" s="183"/>
      <c r="AB180" s="183"/>
      <c r="AC180" s="183"/>
      <c r="AD180" s="183"/>
      <c r="AE180" s="183"/>
      <c r="AF180" s="183"/>
      <c r="AG180" s="183"/>
      <c r="AH180" s="183"/>
      <c r="AI180" s="183"/>
      <c r="AJ180" s="183"/>
      <c r="AK180" s="183"/>
      <c r="AL180" s="183"/>
      <c r="AM180" s="183"/>
      <c r="AN180" s="183"/>
      <c r="AO180" s="183"/>
      <c r="AP180" s="183"/>
      <c r="AQ180" s="183"/>
      <c r="AR180" s="183"/>
      <c r="AS180" s="183"/>
      <c r="AT180" s="183"/>
      <c r="AU180" s="183"/>
      <c r="AV180" s="183"/>
      <c r="AW180" s="183"/>
      <c r="AX180" s="183"/>
      <c r="AY180" s="183"/>
      <c r="AZ180" s="183"/>
      <c r="BA180" s="183"/>
      <c r="BB180" s="183"/>
      <c r="BC180" s="183"/>
      <c r="BD180" s="183"/>
      <c r="BE180" s="183"/>
      <c r="BF180" s="183"/>
      <c r="BG180" s="183"/>
      <c r="BH180" s="183"/>
      <c r="BI180" s="183"/>
      <c r="BJ180" s="183"/>
      <c r="BK180" s="183"/>
      <c r="BL180" s="183"/>
      <c r="BM180" s="183"/>
    </row>
    <row r="181" spans="1:65" x14ac:dyDescent="0.2">
      <c r="A181" s="183"/>
      <c r="B181" s="183"/>
      <c r="C181" s="183"/>
      <c r="D181" s="183"/>
      <c r="E181" s="183"/>
      <c r="F181" s="183"/>
      <c r="G181" s="183"/>
      <c r="H181" s="183"/>
      <c r="I181" s="183"/>
      <c r="J181" s="183"/>
      <c r="K181" s="183"/>
      <c r="L181" s="183"/>
      <c r="M181" s="183"/>
      <c r="N181" s="183"/>
      <c r="O181" s="183"/>
      <c r="P181" s="183"/>
      <c r="Q181" s="183"/>
      <c r="R181" s="183"/>
      <c r="S181" s="183"/>
      <c r="T181" s="183"/>
      <c r="U181" s="183"/>
      <c r="V181" s="183"/>
      <c r="W181" s="183"/>
      <c r="X181" s="183"/>
      <c r="Y181" s="183"/>
      <c r="Z181" s="183"/>
      <c r="AA181" s="183"/>
      <c r="AB181" s="183"/>
      <c r="AC181" s="183"/>
      <c r="AD181" s="183"/>
      <c r="AE181" s="183"/>
      <c r="AF181" s="183"/>
      <c r="AG181" s="183"/>
      <c r="AH181" s="183"/>
      <c r="AI181" s="183"/>
      <c r="AJ181" s="183"/>
      <c r="AK181" s="183"/>
      <c r="AL181" s="183"/>
      <c r="AM181" s="183"/>
      <c r="AN181" s="183"/>
      <c r="AO181" s="183"/>
      <c r="AP181" s="183"/>
      <c r="AQ181" s="183"/>
      <c r="AR181" s="183"/>
      <c r="AS181" s="183"/>
      <c r="AT181" s="183"/>
      <c r="AU181" s="183"/>
      <c r="AV181" s="183"/>
      <c r="AW181" s="183"/>
      <c r="AX181" s="183"/>
      <c r="AY181" s="183"/>
      <c r="AZ181" s="183"/>
      <c r="BA181" s="183"/>
      <c r="BB181" s="183"/>
      <c r="BC181" s="183"/>
      <c r="BD181" s="183"/>
      <c r="BE181" s="183"/>
      <c r="BF181" s="183"/>
      <c r="BG181" s="183"/>
      <c r="BH181" s="183"/>
      <c r="BI181" s="183"/>
      <c r="BJ181" s="183"/>
      <c r="BK181" s="183"/>
      <c r="BL181" s="183"/>
      <c r="BM181" s="183"/>
    </row>
    <row r="182" spans="1:65" x14ac:dyDescent="0.2">
      <c r="A182" s="183"/>
      <c r="B182" s="183"/>
      <c r="C182" s="183"/>
      <c r="D182" s="183"/>
      <c r="E182" s="183"/>
      <c r="F182" s="183"/>
      <c r="G182" s="183"/>
      <c r="H182" s="183"/>
      <c r="I182" s="183"/>
      <c r="J182" s="183"/>
      <c r="K182" s="183"/>
      <c r="L182" s="183"/>
      <c r="M182" s="183"/>
      <c r="N182" s="183"/>
      <c r="O182" s="183"/>
      <c r="P182" s="183"/>
      <c r="Q182" s="183"/>
      <c r="R182" s="183"/>
      <c r="S182" s="183"/>
      <c r="T182" s="183"/>
      <c r="U182" s="183"/>
      <c r="V182" s="183"/>
      <c r="W182" s="183"/>
      <c r="X182" s="183"/>
      <c r="Y182" s="183"/>
      <c r="Z182" s="183"/>
      <c r="AA182" s="183"/>
      <c r="AB182" s="183"/>
      <c r="AC182" s="183"/>
      <c r="AD182" s="183"/>
      <c r="AE182" s="183"/>
      <c r="AF182" s="183"/>
      <c r="AG182" s="183"/>
      <c r="AH182" s="183"/>
      <c r="AI182" s="183"/>
      <c r="AJ182" s="183"/>
      <c r="AK182" s="183"/>
      <c r="AL182" s="183"/>
      <c r="AM182" s="183"/>
      <c r="AN182" s="183"/>
      <c r="AO182" s="183"/>
      <c r="AP182" s="183"/>
      <c r="AQ182" s="183"/>
      <c r="AR182" s="183"/>
      <c r="AS182" s="183"/>
      <c r="AT182" s="183"/>
      <c r="AU182" s="183"/>
      <c r="AV182" s="183"/>
      <c r="AW182" s="183"/>
      <c r="AX182" s="183"/>
      <c r="AY182" s="183"/>
      <c r="AZ182" s="183"/>
      <c r="BA182" s="183"/>
      <c r="BB182" s="183"/>
      <c r="BC182" s="183"/>
      <c r="BD182" s="183"/>
      <c r="BE182" s="183"/>
      <c r="BF182" s="183"/>
      <c r="BG182" s="183"/>
      <c r="BH182" s="183"/>
      <c r="BI182" s="183"/>
      <c r="BJ182" s="183"/>
      <c r="BK182" s="183"/>
      <c r="BL182" s="183"/>
      <c r="BM182" s="183"/>
    </row>
    <row r="183" spans="1:65" x14ac:dyDescent="0.2">
      <c r="A183" s="183"/>
      <c r="B183" s="183"/>
      <c r="C183" s="183"/>
      <c r="D183" s="183"/>
      <c r="E183" s="183"/>
      <c r="F183" s="183"/>
      <c r="G183" s="183"/>
      <c r="H183" s="183"/>
      <c r="I183" s="183"/>
      <c r="J183" s="183"/>
      <c r="K183" s="183"/>
      <c r="L183" s="183"/>
      <c r="M183" s="183"/>
      <c r="N183" s="183"/>
      <c r="O183" s="183"/>
      <c r="P183" s="183"/>
      <c r="Q183" s="183"/>
      <c r="R183" s="183"/>
      <c r="S183" s="183"/>
      <c r="T183" s="183"/>
      <c r="U183" s="183"/>
      <c r="V183" s="183"/>
      <c r="W183" s="183"/>
      <c r="X183" s="183"/>
      <c r="Y183" s="183"/>
      <c r="Z183" s="183"/>
      <c r="AA183" s="183"/>
      <c r="AB183" s="183"/>
      <c r="AC183" s="183"/>
      <c r="AD183" s="183"/>
      <c r="AE183" s="183"/>
      <c r="AF183" s="183"/>
      <c r="AG183" s="183"/>
      <c r="AH183" s="183"/>
      <c r="AI183" s="183"/>
      <c r="AJ183" s="183"/>
      <c r="AK183" s="183"/>
      <c r="AL183" s="183"/>
      <c r="AM183" s="183"/>
      <c r="AN183" s="183"/>
      <c r="AO183" s="183"/>
      <c r="AP183" s="183"/>
      <c r="AQ183" s="183"/>
      <c r="AR183" s="183"/>
      <c r="AS183" s="183"/>
      <c r="AT183" s="183"/>
      <c r="AU183" s="183"/>
      <c r="AV183" s="183"/>
      <c r="AW183" s="183"/>
      <c r="AX183" s="183"/>
      <c r="AY183" s="183"/>
      <c r="AZ183" s="183"/>
      <c r="BA183" s="183"/>
      <c r="BB183" s="183"/>
      <c r="BC183" s="183"/>
      <c r="BD183" s="183"/>
      <c r="BE183" s="183"/>
      <c r="BF183" s="183"/>
      <c r="BG183" s="183"/>
      <c r="BH183" s="183"/>
      <c r="BI183" s="183"/>
      <c r="BJ183" s="183"/>
      <c r="BK183" s="183"/>
      <c r="BL183" s="183"/>
      <c r="BM183" s="183"/>
    </row>
    <row r="184" spans="1:65" x14ac:dyDescent="0.2">
      <c r="A184" s="183"/>
      <c r="B184" s="183"/>
      <c r="C184" s="183"/>
      <c r="D184" s="183"/>
      <c r="E184" s="183"/>
      <c r="F184" s="183"/>
      <c r="G184" s="183"/>
      <c r="H184" s="183"/>
      <c r="I184" s="183"/>
      <c r="J184" s="183"/>
      <c r="K184" s="183"/>
      <c r="L184" s="183"/>
      <c r="M184" s="183"/>
      <c r="N184" s="183"/>
      <c r="O184" s="183"/>
      <c r="P184" s="183"/>
      <c r="Q184" s="183"/>
      <c r="R184" s="183"/>
      <c r="S184" s="183"/>
      <c r="T184" s="183"/>
      <c r="U184" s="183"/>
      <c r="V184" s="183"/>
      <c r="W184" s="183"/>
      <c r="X184" s="183"/>
      <c r="Y184" s="183"/>
      <c r="Z184" s="183"/>
      <c r="AA184" s="183"/>
      <c r="AB184" s="183"/>
      <c r="AC184" s="183"/>
      <c r="AD184" s="183"/>
      <c r="AE184" s="183"/>
      <c r="AF184" s="183"/>
      <c r="AG184" s="183"/>
      <c r="AH184" s="183"/>
      <c r="AI184" s="183"/>
      <c r="AJ184" s="183"/>
      <c r="AK184" s="183"/>
      <c r="AL184" s="183"/>
      <c r="AM184" s="183"/>
      <c r="AN184" s="183"/>
      <c r="AO184" s="183"/>
      <c r="AP184" s="183"/>
      <c r="AQ184" s="183"/>
      <c r="AR184" s="183"/>
      <c r="AS184" s="183"/>
      <c r="AT184" s="183"/>
      <c r="AU184" s="183"/>
      <c r="AV184" s="183"/>
      <c r="AW184" s="183"/>
      <c r="AX184" s="183"/>
      <c r="AY184" s="183"/>
      <c r="AZ184" s="183"/>
      <c r="BA184" s="183"/>
      <c r="BB184" s="183"/>
      <c r="BC184" s="183"/>
      <c r="BD184" s="183"/>
      <c r="BE184" s="183"/>
      <c r="BF184" s="183"/>
      <c r="BG184" s="183"/>
      <c r="BH184" s="183"/>
      <c r="BI184" s="183"/>
      <c r="BJ184" s="183"/>
      <c r="BK184" s="183"/>
      <c r="BL184" s="183"/>
      <c r="BM184" s="183"/>
    </row>
    <row r="185" spans="1:65" x14ac:dyDescent="0.2">
      <c r="A185" s="183"/>
      <c r="B185" s="183"/>
      <c r="C185" s="183"/>
      <c r="D185" s="183"/>
      <c r="E185" s="183"/>
      <c r="F185" s="183"/>
      <c r="G185" s="183"/>
      <c r="H185" s="183"/>
      <c r="I185" s="183"/>
      <c r="J185" s="183"/>
      <c r="K185" s="183"/>
      <c r="L185" s="183"/>
      <c r="M185" s="183"/>
      <c r="N185" s="183"/>
      <c r="O185" s="183"/>
      <c r="P185" s="183"/>
      <c r="Q185" s="183"/>
      <c r="R185" s="183"/>
      <c r="S185" s="183"/>
      <c r="T185" s="183"/>
      <c r="U185" s="183"/>
      <c r="V185" s="183"/>
      <c r="W185" s="183"/>
      <c r="X185" s="183"/>
      <c r="Y185" s="183"/>
      <c r="Z185" s="183"/>
      <c r="AA185" s="183"/>
      <c r="AB185" s="183"/>
      <c r="AC185" s="183"/>
      <c r="AD185" s="183"/>
      <c r="AE185" s="183"/>
      <c r="AF185" s="183"/>
      <c r="AG185" s="183"/>
      <c r="AH185" s="183"/>
      <c r="AI185" s="183"/>
      <c r="AJ185" s="183"/>
      <c r="AK185" s="183"/>
      <c r="AL185" s="183"/>
      <c r="AM185" s="183"/>
      <c r="AN185" s="183"/>
      <c r="AO185" s="183"/>
      <c r="AP185" s="183"/>
      <c r="AQ185" s="183"/>
      <c r="AR185" s="183"/>
      <c r="AS185" s="183"/>
      <c r="AT185" s="183"/>
      <c r="AU185" s="183"/>
      <c r="AV185" s="183"/>
      <c r="AW185" s="183"/>
      <c r="AX185" s="183"/>
      <c r="AY185" s="183"/>
      <c r="AZ185" s="183"/>
      <c r="BA185" s="183"/>
      <c r="BB185" s="183"/>
      <c r="BC185" s="183"/>
      <c r="BD185" s="183"/>
      <c r="BE185" s="183"/>
      <c r="BF185" s="183"/>
      <c r="BG185" s="183"/>
      <c r="BH185" s="183"/>
      <c r="BI185" s="183"/>
      <c r="BJ185" s="183"/>
      <c r="BK185" s="183"/>
      <c r="BL185" s="183"/>
      <c r="BM185" s="183"/>
    </row>
    <row r="186" spans="1:65" x14ac:dyDescent="0.2">
      <c r="A186" s="183"/>
      <c r="B186" s="183"/>
      <c r="C186" s="183"/>
      <c r="D186" s="183"/>
      <c r="E186" s="183"/>
      <c r="F186" s="183"/>
      <c r="G186" s="183"/>
      <c r="H186" s="183"/>
      <c r="I186" s="183"/>
      <c r="J186" s="183"/>
      <c r="K186" s="183"/>
      <c r="L186" s="183"/>
      <c r="M186" s="183"/>
      <c r="N186" s="183"/>
      <c r="O186" s="183"/>
      <c r="P186" s="183"/>
      <c r="Q186" s="183"/>
      <c r="R186" s="183"/>
      <c r="S186" s="183"/>
      <c r="T186" s="183"/>
      <c r="U186" s="183"/>
      <c r="V186" s="183"/>
      <c r="W186" s="183"/>
      <c r="X186" s="183"/>
      <c r="Y186" s="183"/>
      <c r="Z186" s="183"/>
      <c r="AA186" s="183"/>
      <c r="AB186" s="183"/>
      <c r="AC186" s="183"/>
      <c r="AD186" s="183"/>
      <c r="AE186" s="183"/>
      <c r="AF186" s="183"/>
      <c r="AG186" s="183"/>
      <c r="AH186" s="183"/>
      <c r="AI186" s="183"/>
      <c r="AJ186" s="183"/>
      <c r="AK186" s="183"/>
      <c r="AL186" s="183"/>
      <c r="AM186" s="183"/>
      <c r="AN186" s="183"/>
      <c r="AO186" s="183"/>
      <c r="AP186" s="183"/>
      <c r="AQ186" s="183"/>
      <c r="AR186" s="183"/>
      <c r="AS186" s="183"/>
      <c r="AT186" s="183"/>
      <c r="AU186" s="183"/>
      <c r="AV186" s="183"/>
      <c r="AW186" s="183"/>
      <c r="AX186" s="183"/>
      <c r="AY186" s="183"/>
      <c r="AZ186" s="183"/>
      <c r="BA186" s="183"/>
      <c r="BB186" s="183"/>
      <c r="BC186" s="183"/>
      <c r="BD186" s="183"/>
      <c r="BE186" s="183"/>
      <c r="BF186" s="183"/>
      <c r="BG186" s="183"/>
      <c r="BH186" s="183"/>
      <c r="BI186" s="183"/>
      <c r="BJ186" s="183"/>
      <c r="BK186" s="183"/>
      <c r="BL186" s="183"/>
      <c r="BM186" s="183"/>
    </row>
    <row r="187" spans="1:65" x14ac:dyDescent="0.2">
      <c r="A187" s="183"/>
      <c r="B187" s="183"/>
      <c r="C187" s="183"/>
      <c r="D187" s="183"/>
      <c r="E187" s="183"/>
      <c r="F187" s="183"/>
      <c r="G187" s="183"/>
      <c r="H187" s="183"/>
      <c r="I187" s="183"/>
      <c r="J187" s="183"/>
      <c r="K187" s="183"/>
      <c r="L187" s="183"/>
      <c r="M187" s="183"/>
      <c r="N187" s="183"/>
      <c r="O187" s="183"/>
      <c r="P187" s="183"/>
      <c r="Q187" s="183"/>
      <c r="R187" s="183"/>
      <c r="S187" s="183"/>
      <c r="T187" s="183"/>
      <c r="U187" s="183"/>
      <c r="V187" s="183"/>
      <c r="W187" s="183"/>
      <c r="X187" s="183"/>
      <c r="Y187" s="183"/>
      <c r="Z187" s="183"/>
      <c r="AA187" s="183"/>
      <c r="AB187" s="183"/>
      <c r="AC187" s="183"/>
      <c r="AD187" s="183"/>
      <c r="AE187" s="183"/>
      <c r="AF187" s="183"/>
      <c r="AG187" s="183"/>
      <c r="AH187" s="183"/>
      <c r="AI187" s="183"/>
      <c r="AJ187" s="183"/>
      <c r="AK187" s="183"/>
      <c r="AL187" s="183"/>
      <c r="AM187" s="183"/>
      <c r="AN187" s="183"/>
      <c r="AO187" s="183"/>
      <c r="AP187" s="183"/>
      <c r="AQ187" s="183"/>
      <c r="AR187" s="183"/>
      <c r="AS187" s="183"/>
      <c r="AT187" s="183"/>
      <c r="AU187" s="183"/>
      <c r="AV187" s="183"/>
      <c r="AW187" s="183"/>
      <c r="AX187" s="183"/>
      <c r="AY187" s="183"/>
      <c r="AZ187" s="183"/>
      <c r="BA187" s="183"/>
      <c r="BB187" s="183"/>
      <c r="BC187" s="183"/>
      <c r="BD187" s="183"/>
      <c r="BE187" s="183"/>
      <c r="BF187" s="183"/>
      <c r="BG187" s="183"/>
      <c r="BH187" s="183"/>
      <c r="BI187" s="183"/>
      <c r="BJ187" s="183"/>
      <c r="BK187" s="183"/>
      <c r="BL187" s="183"/>
      <c r="BM187" s="183"/>
    </row>
    <row r="188" spans="1:65" x14ac:dyDescent="0.2">
      <c r="A188" s="183"/>
      <c r="B188" s="183"/>
      <c r="C188" s="183"/>
      <c r="D188" s="183"/>
      <c r="E188" s="183"/>
      <c r="F188" s="183"/>
      <c r="G188" s="183"/>
      <c r="H188" s="183"/>
      <c r="I188" s="183"/>
      <c r="J188" s="183"/>
      <c r="K188" s="183"/>
      <c r="L188" s="183"/>
      <c r="M188" s="183"/>
      <c r="N188" s="183"/>
      <c r="O188" s="183"/>
      <c r="P188" s="183"/>
      <c r="Q188" s="183"/>
      <c r="R188" s="183"/>
      <c r="S188" s="183"/>
      <c r="T188" s="183"/>
      <c r="U188" s="183"/>
      <c r="V188" s="183"/>
      <c r="W188" s="183"/>
      <c r="X188" s="183"/>
      <c r="Y188" s="183"/>
      <c r="Z188" s="183"/>
      <c r="AA188" s="183"/>
      <c r="AB188" s="183"/>
      <c r="AC188" s="183"/>
      <c r="AD188" s="183"/>
      <c r="AE188" s="183"/>
      <c r="AF188" s="183"/>
      <c r="AG188" s="183"/>
      <c r="AH188" s="183"/>
      <c r="AI188" s="183"/>
      <c r="AJ188" s="183"/>
      <c r="AK188" s="183"/>
      <c r="AL188" s="183"/>
      <c r="AM188" s="183"/>
      <c r="AN188" s="183"/>
      <c r="AO188" s="183"/>
      <c r="AP188" s="183"/>
      <c r="AQ188" s="183"/>
      <c r="AR188" s="183"/>
      <c r="AS188" s="183"/>
      <c r="AT188" s="183"/>
      <c r="AU188" s="183"/>
      <c r="AV188" s="183"/>
      <c r="AW188" s="183"/>
      <c r="AX188" s="183"/>
      <c r="AY188" s="183"/>
      <c r="AZ188" s="183"/>
      <c r="BA188" s="183"/>
      <c r="BB188" s="183"/>
      <c r="BC188" s="183"/>
      <c r="BD188" s="183"/>
      <c r="BE188" s="183"/>
      <c r="BF188" s="183"/>
      <c r="BG188" s="183"/>
      <c r="BH188" s="183"/>
      <c r="BI188" s="183"/>
      <c r="BJ188" s="183"/>
      <c r="BK188" s="183"/>
      <c r="BL188" s="183"/>
      <c r="BM188" s="183"/>
    </row>
    <row r="189" spans="1:65" x14ac:dyDescent="0.2">
      <c r="A189" s="183"/>
      <c r="B189" s="183"/>
      <c r="C189" s="183"/>
      <c r="D189" s="183"/>
      <c r="E189" s="183"/>
      <c r="F189" s="183"/>
      <c r="G189" s="183"/>
      <c r="H189" s="183"/>
      <c r="I189" s="183"/>
      <c r="J189" s="183"/>
      <c r="K189" s="183"/>
      <c r="L189" s="183"/>
      <c r="M189" s="183"/>
      <c r="N189" s="183"/>
      <c r="O189" s="183"/>
      <c r="P189" s="183"/>
      <c r="Q189" s="183"/>
      <c r="R189" s="183"/>
      <c r="S189" s="183"/>
      <c r="T189" s="183"/>
      <c r="U189" s="183"/>
      <c r="V189" s="183"/>
      <c r="W189" s="183"/>
      <c r="X189" s="183"/>
      <c r="Y189" s="183"/>
      <c r="Z189" s="183"/>
      <c r="AA189" s="183"/>
      <c r="AB189" s="183"/>
      <c r="AC189" s="183"/>
      <c r="AD189" s="183"/>
      <c r="AE189" s="183"/>
      <c r="AF189" s="183"/>
      <c r="AG189" s="183"/>
      <c r="AH189" s="183"/>
      <c r="AI189" s="183"/>
      <c r="AJ189" s="183"/>
      <c r="AK189" s="183"/>
      <c r="AL189" s="183"/>
      <c r="AM189" s="183"/>
      <c r="AN189" s="183"/>
      <c r="AO189" s="183"/>
      <c r="AP189" s="183"/>
      <c r="AQ189" s="183"/>
      <c r="AR189" s="183"/>
      <c r="AS189" s="183"/>
      <c r="AT189" s="183"/>
      <c r="AU189" s="183"/>
      <c r="AV189" s="183"/>
      <c r="AW189" s="183"/>
      <c r="AX189" s="183"/>
      <c r="AY189" s="183"/>
      <c r="AZ189" s="183"/>
      <c r="BA189" s="183"/>
      <c r="BB189" s="183"/>
      <c r="BC189" s="183"/>
      <c r="BD189" s="183"/>
      <c r="BE189" s="183"/>
      <c r="BF189" s="183"/>
      <c r="BG189" s="183"/>
      <c r="BH189" s="183"/>
      <c r="BI189" s="183"/>
      <c r="BJ189" s="183"/>
      <c r="BK189" s="183"/>
      <c r="BL189" s="183"/>
      <c r="BM189" s="183"/>
    </row>
    <row r="190" spans="1:65" x14ac:dyDescent="0.2">
      <c r="A190" s="183"/>
      <c r="B190" s="183"/>
      <c r="C190" s="183"/>
      <c r="D190" s="183"/>
      <c r="E190" s="183"/>
      <c r="F190" s="183"/>
      <c r="G190" s="183"/>
      <c r="H190" s="183"/>
      <c r="I190" s="183"/>
      <c r="J190" s="183"/>
      <c r="K190" s="183"/>
      <c r="L190" s="183"/>
      <c r="M190" s="183"/>
      <c r="N190" s="183"/>
      <c r="O190" s="183"/>
      <c r="P190" s="183"/>
      <c r="Q190" s="183"/>
      <c r="R190" s="183"/>
      <c r="S190" s="183"/>
      <c r="T190" s="183"/>
      <c r="U190" s="183"/>
      <c r="V190" s="183"/>
      <c r="W190" s="183"/>
      <c r="X190" s="183"/>
      <c r="Y190" s="183"/>
      <c r="Z190" s="183"/>
      <c r="AA190" s="183"/>
      <c r="AB190" s="183"/>
      <c r="AC190" s="183"/>
      <c r="AD190" s="183"/>
      <c r="AE190" s="183"/>
      <c r="AF190" s="183"/>
      <c r="AG190" s="183"/>
      <c r="AH190" s="183"/>
      <c r="AI190" s="183"/>
      <c r="AJ190" s="183"/>
      <c r="AK190" s="183"/>
      <c r="AL190" s="183"/>
      <c r="AM190" s="183"/>
      <c r="AN190" s="183"/>
      <c r="AO190" s="183"/>
      <c r="AP190" s="183"/>
      <c r="AQ190" s="183"/>
      <c r="AR190" s="183"/>
      <c r="AS190" s="183"/>
      <c r="AT190" s="183"/>
      <c r="AU190" s="183"/>
      <c r="AV190" s="183"/>
      <c r="AW190" s="183"/>
      <c r="AX190" s="183"/>
      <c r="AY190" s="183"/>
      <c r="AZ190" s="183"/>
      <c r="BA190" s="183"/>
      <c r="BB190" s="183"/>
      <c r="BC190" s="183"/>
      <c r="BD190" s="183"/>
      <c r="BE190" s="183"/>
      <c r="BF190" s="183"/>
      <c r="BG190" s="183"/>
      <c r="BH190" s="183"/>
      <c r="BI190" s="183"/>
      <c r="BJ190" s="183"/>
      <c r="BK190" s="183"/>
      <c r="BL190" s="183"/>
      <c r="BM190" s="183"/>
    </row>
    <row r="191" spans="1:65" x14ac:dyDescent="0.2">
      <c r="A191" s="183"/>
      <c r="B191" s="183"/>
      <c r="C191" s="183"/>
      <c r="D191" s="183"/>
      <c r="E191" s="183"/>
      <c r="F191" s="183"/>
      <c r="G191" s="183"/>
      <c r="H191" s="183"/>
      <c r="I191" s="183"/>
      <c r="J191" s="183"/>
      <c r="K191" s="183"/>
      <c r="L191" s="183"/>
      <c r="M191" s="183"/>
      <c r="N191" s="183"/>
      <c r="O191" s="183"/>
      <c r="P191" s="183"/>
      <c r="Q191" s="183"/>
      <c r="R191" s="183"/>
      <c r="S191" s="183"/>
      <c r="T191" s="183"/>
      <c r="U191" s="183"/>
      <c r="V191" s="183"/>
      <c r="W191" s="183"/>
      <c r="X191" s="183"/>
      <c r="Y191" s="183"/>
      <c r="Z191" s="183"/>
      <c r="AA191" s="183"/>
      <c r="AB191" s="183"/>
      <c r="AC191" s="183"/>
      <c r="AD191" s="183"/>
      <c r="AE191" s="183"/>
      <c r="AF191" s="183"/>
      <c r="AG191" s="183"/>
      <c r="AH191" s="183"/>
      <c r="AI191" s="183"/>
      <c r="AJ191" s="183"/>
      <c r="AK191" s="183"/>
      <c r="AL191" s="183"/>
      <c r="AM191" s="183"/>
      <c r="AN191" s="183"/>
      <c r="AO191" s="183"/>
      <c r="AP191" s="183"/>
      <c r="AQ191" s="183"/>
      <c r="AR191" s="183"/>
      <c r="AS191" s="183"/>
      <c r="AT191" s="183"/>
      <c r="AU191" s="183"/>
      <c r="AV191" s="183"/>
      <c r="AW191" s="183"/>
      <c r="AX191" s="183"/>
      <c r="AY191" s="183"/>
      <c r="AZ191" s="183"/>
      <c r="BA191" s="183"/>
      <c r="BB191" s="183"/>
      <c r="BC191" s="183"/>
      <c r="BD191" s="183"/>
      <c r="BE191" s="183"/>
      <c r="BF191" s="183"/>
      <c r="BG191" s="183"/>
      <c r="BH191" s="183"/>
      <c r="BI191" s="183"/>
      <c r="BJ191" s="183"/>
      <c r="BK191" s="183"/>
      <c r="BL191" s="183"/>
      <c r="BM191" s="183"/>
    </row>
    <row r="192" spans="1:65" x14ac:dyDescent="0.2">
      <c r="A192" s="183"/>
      <c r="B192" s="183"/>
      <c r="C192" s="183"/>
      <c r="D192" s="183"/>
      <c r="E192" s="183"/>
      <c r="F192" s="183"/>
      <c r="G192" s="183"/>
      <c r="H192" s="183"/>
      <c r="I192" s="183"/>
      <c r="J192" s="183"/>
      <c r="K192" s="183"/>
      <c r="L192" s="183"/>
      <c r="M192" s="183"/>
      <c r="N192" s="183"/>
      <c r="O192" s="183"/>
      <c r="P192" s="183"/>
      <c r="Q192" s="183"/>
      <c r="R192" s="183"/>
      <c r="S192" s="183"/>
      <c r="T192" s="183"/>
      <c r="U192" s="183"/>
      <c r="V192" s="183"/>
      <c r="W192" s="183"/>
      <c r="X192" s="183"/>
      <c r="Y192" s="183"/>
      <c r="Z192" s="183"/>
      <c r="AA192" s="183"/>
      <c r="AB192" s="183"/>
      <c r="AC192" s="183"/>
      <c r="AD192" s="183"/>
      <c r="AE192" s="183"/>
      <c r="AF192" s="183"/>
      <c r="AG192" s="183"/>
      <c r="AH192" s="183"/>
      <c r="AI192" s="183"/>
      <c r="AJ192" s="183"/>
      <c r="AK192" s="183"/>
      <c r="AL192" s="183"/>
      <c r="AM192" s="183"/>
      <c r="AN192" s="183"/>
      <c r="AO192" s="183"/>
      <c r="AP192" s="183"/>
      <c r="AQ192" s="183"/>
      <c r="AR192" s="183"/>
      <c r="AS192" s="183"/>
      <c r="AT192" s="183"/>
      <c r="AU192" s="183"/>
      <c r="AV192" s="183"/>
      <c r="AW192" s="183"/>
      <c r="AX192" s="183"/>
      <c r="AY192" s="183"/>
      <c r="AZ192" s="183"/>
      <c r="BA192" s="183"/>
      <c r="BB192" s="183"/>
      <c r="BC192" s="183"/>
      <c r="BD192" s="183"/>
      <c r="BE192" s="183"/>
      <c r="BF192" s="183"/>
      <c r="BG192" s="183"/>
      <c r="BH192" s="183"/>
      <c r="BI192" s="183"/>
      <c r="BJ192" s="183"/>
      <c r="BK192" s="183"/>
      <c r="BL192" s="183"/>
      <c r="BM192" s="183"/>
    </row>
    <row r="193" spans="1:65" x14ac:dyDescent="0.2">
      <c r="A193" s="183"/>
      <c r="B193" s="183"/>
      <c r="C193" s="183"/>
      <c r="D193" s="183"/>
      <c r="E193" s="183"/>
      <c r="F193" s="183"/>
      <c r="G193" s="183"/>
      <c r="H193" s="183"/>
      <c r="I193" s="183"/>
      <c r="J193" s="183"/>
      <c r="K193" s="183"/>
      <c r="L193" s="183"/>
      <c r="M193" s="183"/>
      <c r="N193" s="183"/>
      <c r="O193" s="183"/>
      <c r="P193" s="183"/>
      <c r="Q193" s="183"/>
      <c r="R193" s="183"/>
      <c r="S193" s="183"/>
      <c r="T193" s="183"/>
      <c r="U193" s="183"/>
      <c r="V193" s="183"/>
      <c r="W193" s="183"/>
      <c r="X193" s="183"/>
      <c r="Y193" s="183"/>
      <c r="Z193" s="183"/>
      <c r="AA193" s="183"/>
      <c r="AB193" s="183"/>
      <c r="AC193" s="183"/>
      <c r="AD193" s="183"/>
      <c r="AE193" s="183"/>
      <c r="AF193" s="183"/>
      <c r="AG193" s="183"/>
      <c r="AH193" s="183"/>
      <c r="AI193" s="183"/>
      <c r="AJ193" s="183"/>
      <c r="AK193" s="183"/>
      <c r="AL193" s="183"/>
      <c r="AM193" s="183"/>
      <c r="AN193" s="183"/>
      <c r="AO193" s="183"/>
      <c r="AP193" s="183"/>
      <c r="AQ193" s="183"/>
      <c r="AR193" s="183"/>
      <c r="AS193" s="183"/>
      <c r="AT193" s="183"/>
      <c r="AU193" s="183"/>
      <c r="AV193" s="183"/>
      <c r="AW193" s="183"/>
      <c r="AX193" s="183"/>
      <c r="AY193" s="183"/>
      <c r="AZ193" s="183"/>
      <c r="BA193" s="183"/>
      <c r="BB193" s="183"/>
      <c r="BC193" s="183"/>
      <c r="BD193" s="183"/>
      <c r="BE193" s="183"/>
      <c r="BF193" s="183"/>
      <c r="BG193" s="183"/>
      <c r="BH193" s="183"/>
      <c r="BI193" s="183"/>
      <c r="BJ193" s="183"/>
      <c r="BK193" s="183"/>
      <c r="BL193" s="183"/>
      <c r="BM193" s="183"/>
    </row>
    <row r="194" spans="1:65" x14ac:dyDescent="0.2">
      <c r="A194" s="183"/>
      <c r="B194" s="183"/>
      <c r="C194" s="183"/>
      <c r="D194" s="183"/>
      <c r="E194" s="183"/>
      <c r="F194" s="183"/>
      <c r="G194" s="183"/>
      <c r="H194" s="183"/>
      <c r="I194" s="183"/>
      <c r="J194" s="183"/>
      <c r="K194" s="183"/>
      <c r="L194" s="183"/>
      <c r="M194" s="183"/>
      <c r="N194" s="183"/>
      <c r="O194" s="183"/>
      <c r="P194" s="183"/>
      <c r="Q194" s="183"/>
      <c r="R194" s="183"/>
      <c r="S194" s="183"/>
      <c r="T194" s="183"/>
      <c r="U194" s="183"/>
      <c r="V194" s="183"/>
      <c r="W194" s="183"/>
      <c r="X194" s="183"/>
      <c r="Y194" s="183"/>
      <c r="Z194" s="183"/>
      <c r="AA194" s="183"/>
      <c r="AB194" s="183"/>
      <c r="AC194" s="183"/>
      <c r="AD194" s="183"/>
      <c r="AE194" s="183"/>
      <c r="AF194" s="183"/>
      <c r="AG194" s="183"/>
      <c r="AH194" s="183"/>
      <c r="AI194" s="183"/>
      <c r="AJ194" s="183"/>
      <c r="AK194" s="183"/>
      <c r="AL194" s="183"/>
      <c r="AM194" s="183"/>
      <c r="AN194" s="183"/>
      <c r="AO194" s="183"/>
      <c r="AP194" s="183"/>
      <c r="AQ194" s="183"/>
      <c r="AR194" s="183"/>
      <c r="AS194" s="183"/>
      <c r="AT194" s="183"/>
      <c r="AU194" s="183"/>
      <c r="AV194" s="183"/>
      <c r="AW194" s="183"/>
      <c r="AX194" s="183"/>
      <c r="AY194" s="183"/>
      <c r="AZ194" s="183"/>
      <c r="BA194" s="183"/>
      <c r="BB194" s="183"/>
      <c r="BC194" s="183"/>
      <c r="BD194" s="183"/>
      <c r="BE194" s="183"/>
      <c r="BF194" s="183"/>
      <c r="BG194" s="183"/>
      <c r="BH194" s="183"/>
      <c r="BI194" s="183"/>
      <c r="BJ194" s="183"/>
      <c r="BK194" s="183"/>
      <c r="BL194" s="183"/>
      <c r="BM194" s="183"/>
    </row>
    <row r="195" spans="1:65" x14ac:dyDescent="0.2">
      <c r="A195" s="183"/>
      <c r="B195" s="183"/>
      <c r="C195" s="183"/>
      <c r="D195" s="183"/>
      <c r="E195" s="183"/>
      <c r="F195" s="183"/>
      <c r="G195" s="183"/>
      <c r="H195" s="183"/>
      <c r="I195" s="183"/>
      <c r="J195" s="183"/>
      <c r="K195" s="183"/>
      <c r="L195" s="183"/>
      <c r="M195" s="183"/>
      <c r="N195" s="183"/>
      <c r="O195" s="183"/>
      <c r="P195" s="183"/>
      <c r="Q195" s="183"/>
      <c r="R195" s="183"/>
      <c r="S195" s="183"/>
      <c r="T195" s="183"/>
      <c r="U195" s="183"/>
      <c r="V195" s="183"/>
      <c r="W195" s="183"/>
      <c r="X195" s="183"/>
      <c r="Y195" s="183"/>
      <c r="Z195" s="183"/>
      <c r="AA195" s="183"/>
      <c r="AB195" s="183"/>
      <c r="AC195" s="183"/>
      <c r="AD195" s="183"/>
      <c r="AE195" s="183"/>
      <c r="AF195" s="183"/>
      <c r="AG195" s="183"/>
      <c r="AH195" s="183"/>
      <c r="AI195" s="183"/>
      <c r="AJ195" s="183"/>
      <c r="AK195" s="183"/>
      <c r="AL195" s="183"/>
      <c r="AM195" s="183"/>
      <c r="AN195" s="183"/>
      <c r="AO195" s="183"/>
      <c r="AP195" s="183"/>
      <c r="AQ195" s="183"/>
      <c r="AR195" s="183"/>
      <c r="AS195" s="183"/>
      <c r="AT195" s="183"/>
      <c r="AU195" s="183"/>
      <c r="AV195" s="183"/>
      <c r="AW195" s="183"/>
      <c r="AX195" s="183"/>
      <c r="AY195" s="183"/>
      <c r="AZ195" s="183"/>
      <c r="BA195" s="183"/>
      <c r="BB195" s="183"/>
      <c r="BC195" s="183"/>
      <c r="BD195" s="183"/>
      <c r="BE195" s="183"/>
      <c r="BF195" s="183"/>
      <c r="BG195" s="183"/>
      <c r="BH195" s="183"/>
      <c r="BI195" s="183"/>
      <c r="BJ195" s="183"/>
      <c r="BK195" s="183"/>
      <c r="BL195" s="183"/>
      <c r="BM195" s="183"/>
    </row>
    <row r="196" spans="1:65" x14ac:dyDescent="0.2">
      <c r="A196" s="183"/>
      <c r="B196" s="183"/>
      <c r="C196" s="183"/>
      <c r="D196" s="183"/>
      <c r="E196" s="183"/>
      <c r="F196" s="183"/>
      <c r="G196" s="183"/>
      <c r="H196" s="183"/>
      <c r="I196" s="183"/>
      <c r="J196" s="183"/>
      <c r="K196" s="183"/>
      <c r="L196" s="183"/>
      <c r="M196" s="183"/>
      <c r="N196" s="183"/>
      <c r="O196" s="183"/>
      <c r="P196" s="183"/>
      <c r="Q196" s="183"/>
      <c r="R196" s="183"/>
      <c r="S196" s="183"/>
      <c r="T196" s="183"/>
      <c r="U196" s="183"/>
      <c r="V196" s="183"/>
      <c r="W196" s="183"/>
      <c r="X196" s="183"/>
      <c r="Y196" s="183"/>
      <c r="Z196" s="183"/>
      <c r="AA196" s="183"/>
      <c r="AB196" s="183"/>
      <c r="AC196" s="183"/>
      <c r="AD196" s="183"/>
      <c r="AE196" s="183"/>
      <c r="AF196" s="183"/>
      <c r="AG196" s="183"/>
      <c r="AH196" s="183"/>
      <c r="AI196" s="183"/>
      <c r="AJ196" s="183"/>
      <c r="AK196" s="183"/>
      <c r="AL196" s="183"/>
      <c r="AM196" s="183"/>
      <c r="AN196" s="183"/>
      <c r="AO196" s="183"/>
      <c r="AP196" s="183"/>
      <c r="AQ196" s="183"/>
      <c r="AR196" s="183"/>
      <c r="AS196" s="183"/>
      <c r="AT196" s="183"/>
      <c r="AU196" s="183"/>
      <c r="AV196" s="183"/>
      <c r="AW196" s="183"/>
      <c r="AX196" s="183"/>
      <c r="AY196" s="183"/>
      <c r="AZ196" s="183"/>
      <c r="BA196" s="183"/>
      <c r="BB196" s="183"/>
      <c r="BC196" s="183"/>
      <c r="BD196" s="183"/>
      <c r="BE196" s="183"/>
      <c r="BF196" s="183"/>
      <c r="BG196" s="183"/>
      <c r="BH196" s="183"/>
      <c r="BI196" s="183"/>
      <c r="BJ196" s="183"/>
      <c r="BK196" s="183"/>
      <c r="BL196" s="183"/>
      <c r="BM196" s="183"/>
    </row>
    <row r="197" spans="1:65" x14ac:dyDescent="0.2">
      <c r="A197" s="183"/>
      <c r="B197" s="183"/>
      <c r="C197" s="183"/>
      <c r="D197" s="183"/>
      <c r="E197" s="183"/>
      <c r="F197" s="183"/>
      <c r="G197" s="183"/>
      <c r="H197" s="183"/>
      <c r="I197" s="183"/>
      <c r="J197" s="183"/>
      <c r="K197" s="183"/>
      <c r="L197" s="183"/>
      <c r="M197" s="183"/>
      <c r="N197" s="183"/>
      <c r="O197" s="183"/>
      <c r="P197" s="183"/>
      <c r="Q197" s="183"/>
      <c r="R197" s="183"/>
      <c r="S197" s="183"/>
      <c r="T197" s="183"/>
      <c r="U197" s="183"/>
      <c r="V197" s="183"/>
      <c r="W197" s="183"/>
      <c r="X197" s="183"/>
      <c r="Y197" s="183"/>
      <c r="Z197" s="183"/>
      <c r="AA197" s="183"/>
      <c r="AB197" s="183"/>
      <c r="AC197" s="183"/>
      <c r="AD197" s="183"/>
      <c r="AE197" s="183"/>
      <c r="AF197" s="183"/>
      <c r="AG197" s="183"/>
      <c r="AH197" s="183"/>
      <c r="AI197" s="183"/>
      <c r="AJ197" s="183"/>
      <c r="AK197" s="183"/>
      <c r="AL197" s="183"/>
      <c r="AM197" s="183"/>
      <c r="AN197" s="183"/>
      <c r="AO197" s="183"/>
      <c r="AP197" s="183"/>
      <c r="AQ197" s="183"/>
      <c r="AR197" s="183"/>
      <c r="AS197" s="183"/>
      <c r="AT197" s="183"/>
      <c r="AU197" s="183"/>
      <c r="AV197" s="183"/>
      <c r="AW197" s="183"/>
      <c r="AX197" s="183"/>
      <c r="AY197" s="183"/>
      <c r="AZ197" s="183"/>
      <c r="BA197" s="183"/>
      <c r="BB197" s="183"/>
      <c r="BC197" s="183"/>
      <c r="BD197" s="183"/>
      <c r="BE197" s="183"/>
      <c r="BF197" s="183"/>
      <c r="BG197" s="183"/>
      <c r="BH197" s="183"/>
      <c r="BI197" s="183"/>
      <c r="BJ197" s="183"/>
      <c r="BK197" s="183"/>
      <c r="BL197" s="183"/>
      <c r="BM197" s="183"/>
    </row>
    <row r="198" spans="1:65" x14ac:dyDescent="0.2">
      <c r="A198" s="183"/>
      <c r="B198" s="183"/>
      <c r="C198" s="183"/>
      <c r="D198" s="183"/>
      <c r="E198" s="183"/>
      <c r="F198" s="183"/>
      <c r="G198" s="183"/>
      <c r="H198" s="183"/>
      <c r="I198" s="183"/>
      <c r="J198" s="183"/>
      <c r="K198" s="183"/>
      <c r="L198" s="183"/>
      <c r="M198" s="183"/>
      <c r="N198" s="183"/>
      <c r="O198" s="183"/>
      <c r="P198" s="183"/>
      <c r="Q198" s="183"/>
      <c r="R198" s="183"/>
      <c r="S198" s="183"/>
      <c r="T198" s="183"/>
      <c r="U198" s="183"/>
      <c r="V198" s="183"/>
      <c r="W198" s="183"/>
      <c r="X198" s="183"/>
      <c r="Y198" s="183"/>
      <c r="Z198" s="183"/>
      <c r="AA198" s="183"/>
      <c r="AB198" s="183"/>
      <c r="AC198" s="183"/>
      <c r="AD198" s="183"/>
      <c r="AE198" s="183"/>
      <c r="AF198" s="183"/>
      <c r="AG198" s="183"/>
      <c r="AH198" s="183"/>
      <c r="AI198" s="183"/>
      <c r="AJ198" s="183"/>
      <c r="AK198" s="183"/>
      <c r="AL198" s="183"/>
      <c r="AM198" s="183"/>
      <c r="AN198" s="183"/>
      <c r="AO198" s="183"/>
      <c r="AP198" s="183"/>
      <c r="AQ198" s="183"/>
      <c r="AR198" s="183"/>
      <c r="AS198" s="183"/>
      <c r="AT198" s="183"/>
      <c r="AU198" s="183"/>
      <c r="AV198" s="183"/>
      <c r="AW198" s="183"/>
      <c r="AX198" s="183"/>
      <c r="AY198" s="183"/>
      <c r="AZ198" s="183"/>
      <c r="BA198" s="183"/>
      <c r="BB198" s="183"/>
      <c r="BC198" s="183"/>
      <c r="BD198" s="183"/>
      <c r="BE198" s="183"/>
      <c r="BF198" s="183"/>
      <c r="BG198" s="183"/>
      <c r="BH198" s="183"/>
      <c r="BI198" s="183"/>
      <c r="BJ198" s="183"/>
      <c r="BK198" s="183"/>
      <c r="BL198" s="183"/>
      <c r="BM198" s="183"/>
    </row>
    <row r="199" spans="1:65" x14ac:dyDescent="0.2">
      <c r="A199" s="183"/>
      <c r="B199" s="183"/>
      <c r="C199" s="183"/>
      <c r="D199" s="183"/>
      <c r="E199" s="183"/>
      <c r="F199" s="183"/>
      <c r="G199" s="183"/>
      <c r="H199" s="183"/>
      <c r="I199" s="183"/>
      <c r="J199" s="183"/>
    </row>
    <row r="200" spans="1:65" x14ac:dyDescent="0.2">
      <c r="A200" s="183"/>
      <c r="B200" s="183"/>
      <c r="C200" s="183"/>
      <c r="D200" s="183"/>
      <c r="E200" s="183"/>
      <c r="F200" s="183"/>
      <c r="G200" s="183"/>
      <c r="H200" s="183"/>
      <c r="I200" s="183"/>
      <c r="J200" s="183"/>
    </row>
    <row r="201" spans="1:65" x14ac:dyDescent="0.2">
      <c r="A201" s="183"/>
      <c r="B201" s="183"/>
      <c r="C201" s="183"/>
      <c r="D201" s="183"/>
      <c r="E201" s="183"/>
      <c r="F201" s="183"/>
      <c r="G201" s="183"/>
      <c r="H201" s="183"/>
      <c r="I201" s="183"/>
      <c r="J201" s="183"/>
    </row>
    <row r="202" spans="1:65" x14ac:dyDescent="0.2">
      <c r="A202" s="183"/>
      <c r="B202" s="183"/>
      <c r="C202" s="183"/>
      <c r="D202" s="183"/>
      <c r="E202" s="183"/>
      <c r="F202" s="183"/>
      <c r="G202" s="183"/>
      <c r="H202" s="183"/>
      <c r="I202" s="183"/>
      <c r="J202" s="183"/>
    </row>
  </sheetData>
  <mergeCells count="11">
    <mergeCell ref="L18:R27"/>
    <mergeCell ref="B33:I35"/>
    <mergeCell ref="L30:R32"/>
    <mergeCell ref="D6:G6"/>
    <mergeCell ref="B3:I4"/>
    <mergeCell ref="C22:C23"/>
    <mergeCell ref="D22:G22"/>
    <mergeCell ref="B29:I30"/>
    <mergeCell ref="L4:P4"/>
    <mergeCell ref="L10:L11"/>
    <mergeCell ref="M10:M11"/>
  </mergeCells>
  <pageMargins left="0.7" right="0.7" top="0.75" bottom="0.75" header="0.3" footer="0.3"/>
  <pageSetup orientation="portrait" horizontalDpi="0" verticalDpi="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D0AE5B-99E4-3549-9015-965FA4BA573D}">
  <dimension ref="A1:BM209"/>
  <sheetViews>
    <sheetView zoomScaleNormal="100" workbookViewId="0">
      <selection activeCell="B1" sqref="B1"/>
    </sheetView>
  </sheetViews>
  <sheetFormatPr baseColWidth="10" defaultRowHeight="16" outlineLevelCol="1" x14ac:dyDescent="0.2"/>
  <cols>
    <col min="1" max="1" width="4.83203125" style="182" customWidth="1"/>
    <col min="2" max="10" width="10.83203125" style="182" customWidth="1"/>
    <col min="11" max="11" width="10.83203125" style="182"/>
    <col min="12" max="18" width="10.83203125" style="182" hidden="1" customWidth="1" outlineLevel="1"/>
    <col min="19" max="19" width="10.83203125" style="182" customWidth="1" collapsed="1"/>
    <col min="20" max="16384" width="10.83203125" style="182"/>
  </cols>
  <sheetData>
    <row r="1" spans="1:20" ht="19" x14ac:dyDescent="0.25">
      <c r="A1" s="191"/>
      <c r="B1" s="219" t="s">
        <v>185</v>
      </c>
      <c r="C1" s="194"/>
      <c r="D1" s="194"/>
      <c r="E1" s="194"/>
      <c r="F1" s="194"/>
      <c r="G1" s="194"/>
      <c r="H1" s="194"/>
      <c r="I1" s="194"/>
      <c r="J1" s="190"/>
      <c r="K1" s="192" t="s">
        <v>103</v>
      </c>
    </row>
    <row r="2" spans="1:20" x14ac:dyDescent="0.2">
      <c r="A2" s="191"/>
      <c r="B2" s="194"/>
      <c r="C2" s="194"/>
      <c r="D2" s="194"/>
      <c r="E2" s="194"/>
      <c r="F2" s="194"/>
      <c r="G2" s="194"/>
      <c r="H2" s="194"/>
      <c r="I2" s="194"/>
      <c r="J2" s="190"/>
      <c r="L2" s="184"/>
      <c r="M2" s="184"/>
      <c r="N2" s="185"/>
      <c r="O2" s="184"/>
      <c r="P2" s="184"/>
      <c r="Q2" s="184"/>
      <c r="R2" s="184"/>
      <c r="S2" s="184"/>
      <c r="T2" s="184"/>
    </row>
    <row r="3" spans="1:20" ht="16" customHeight="1" x14ac:dyDescent="0.2">
      <c r="A3" s="191"/>
      <c r="B3" s="194" t="s">
        <v>184</v>
      </c>
      <c r="C3" s="194"/>
      <c r="D3" s="194"/>
      <c r="E3" s="194"/>
      <c r="F3" s="194"/>
      <c r="G3" s="194"/>
      <c r="H3" s="194"/>
      <c r="I3" s="194"/>
      <c r="J3" s="190"/>
      <c r="L3" s="312" t="s">
        <v>183</v>
      </c>
      <c r="M3" s="312"/>
      <c r="N3" s="312"/>
      <c r="O3" s="312"/>
      <c r="P3" s="312"/>
      <c r="Q3" s="312"/>
      <c r="R3" s="312"/>
      <c r="S3" s="184"/>
      <c r="T3" s="184"/>
    </row>
    <row r="4" spans="1:20" x14ac:dyDescent="0.2">
      <c r="A4" s="191"/>
      <c r="B4" s="194"/>
      <c r="C4" s="194"/>
      <c r="D4" s="194"/>
      <c r="E4" s="194"/>
      <c r="F4" s="194"/>
      <c r="G4" s="194"/>
      <c r="H4" s="194"/>
      <c r="I4" s="194"/>
      <c r="J4" s="190"/>
      <c r="L4" s="312"/>
      <c r="M4" s="312"/>
      <c r="N4" s="312"/>
      <c r="O4" s="312"/>
      <c r="P4" s="312"/>
      <c r="Q4" s="312"/>
      <c r="R4" s="312"/>
      <c r="S4" s="184"/>
      <c r="T4" s="184"/>
    </row>
    <row r="5" spans="1:20" ht="16" customHeight="1" x14ac:dyDescent="0.2">
      <c r="A5" s="191"/>
      <c r="B5" s="325" t="s">
        <v>182</v>
      </c>
      <c r="C5" s="325"/>
      <c r="D5" s="325"/>
      <c r="E5" s="325"/>
      <c r="F5" s="325"/>
      <c r="G5" s="325"/>
      <c r="H5" s="325"/>
      <c r="I5" s="325"/>
      <c r="J5" s="190"/>
      <c r="L5" s="312"/>
      <c r="M5" s="312"/>
      <c r="N5" s="312"/>
      <c r="O5" s="312"/>
      <c r="P5" s="312"/>
      <c r="Q5" s="312"/>
      <c r="R5" s="312"/>
      <c r="S5" s="184"/>
      <c r="T5" s="184"/>
    </row>
    <row r="6" spans="1:20" x14ac:dyDescent="0.2">
      <c r="A6" s="191"/>
      <c r="B6" s="325"/>
      <c r="C6" s="325"/>
      <c r="D6" s="325"/>
      <c r="E6" s="325"/>
      <c r="F6" s="325"/>
      <c r="G6" s="325"/>
      <c r="H6" s="325"/>
      <c r="I6" s="325"/>
      <c r="J6" s="190"/>
      <c r="L6" s="312"/>
      <c r="M6" s="312"/>
      <c r="N6" s="312"/>
      <c r="O6" s="312"/>
      <c r="P6" s="312"/>
      <c r="Q6" s="312"/>
      <c r="R6" s="312"/>
      <c r="S6" s="184"/>
      <c r="T6" s="184"/>
    </row>
    <row r="7" spans="1:20" x14ac:dyDescent="0.2">
      <c r="A7" s="191"/>
      <c r="B7" s="325"/>
      <c r="C7" s="325"/>
      <c r="D7" s="325"/>
      <c r="E7" s="325"/>
      <c r="F7" s="325"/>
      <c r="G7" s="325"/>
      <c r="H7" s="325"/>
      <c r="I7" s="325"/>
      <c r="J7" s="190"/>
      <c r="L7" s="312"/>
      <c r="M7" s="312"/>
      <c r="N7" s="312"/>
      <c r="O7" s="312"/>
      <c r="P7" s="312"/>
      <c r="Q7" s="312"/>
      <c r="R7" s="312"/>
      <c r="S7" s="184"/>
      <c r="T7" s="184"/>
    </row>
    <row r="8" spans="1:20" x14ac:dyDescent="0.2">
      <c r="A8" s="191"/>
      <c r="B8" s="194"/>
      <c r="C8" s="194"/>
      <c r="D8" s="194"/>
      <c r="E8" s="194"/>
      <c r="F8" s="194"/>
      <c r="G8" s="194"/>
      <c r="H8" s="194"/>
      <c r="I8" s="194"/>
      <c r="J8" s="190"/>
      <c r="L8" s="312"/>
      <c r="M8" s="312"/>
      <c r="N8" s="312"/>
      <c r="O8" s="312"/>
      <c r="P8" s="312"/>
      <c r="Q8" s="312"/>
      <c r="R8" s="312"/>
      <c r="S8" s="184"/>
      <c r="T8" s="184"/>
    </row>
    <row r="9" spans="1:20" x14ac:dyDescent="0.2">
      <c r="A9" s="191"/>
      <c r="B9" s="221" t="s">
        <v>181</v>
      </c>
      <c r="C9" s="194"/>
      <c r="D9" s="194"/>
      <c r="E9" s="194"/>
      <c r="F9" s="194"/>
      <c r="G9" s="194"/>
      <c r="H9" s="194"/>
      <c r="I9" s="194"/>
      <c r="J9" s="190"/>
      <c r="L9" s="312"/>
      <c r="M9" s="312"/>
      <c r="N9" s="312"/>
      <c r="O9" s="312"/>
      <c r="P9" s="312"/>
      <c r="Q9" s="312"/>
      <c r="R9" s="312"/>
      <c r="S9" s="184"/>
      <c r="T9" s="184"/>
    </row>
    <row r="10" spans="1:20" x14ac:dyDescent="0.2">
      <c r="A10" s="191"/>
      <c r="B10" s="194" t="s">
        <v>180</v>
      </c>
      <c r="C10" s="194"/>
      <c r="D10" s="194"/>
      <c r="E10" s="194"/>
      <c r="F10" s="194"/>
      <c r="G10" s="194"/>
      <c r="H10" s="194"/>
      <c r="I10" s="194"/>
      <c r="J10" s="190"/>
      <c r="L10" s="312"/>
      <c r="M10" s="312"/>
      <c r="N10" s="312"/>
      <c r="O10" s="312"/>
      <c r="P10" s="312"/>
      <c r="Q10" s="312"/>
      <c r="R10" s="312"/>
      <c r="S10" s="184"/>
      <c r="T10" s="184"/>
    </row>
    <row r="11" spans="1:20" x14ac:dyDescent="0.2">
      <c r="A11" s="191"/>
      <c r="B11" s="194" t="s">
        <v>179</v>
      </c>
      <c r="C11" s="194"/>
      <c r="D11" s="194"/>
      <c r="E11" s="194"/>
      <c r="F11" s="194"/>
      <c r="G11" s="194"/>
      <c r="H11" s="194"/>
      <c r="I11" s="194"/>
      <c r="J11" s="190"/>
      <c r="L11" s="312"/>
      <c r="M11" s="312"/>
      <c r="N11" s="312"/>
      <c r="O11" s="312"/>
      <c r="P11" s="312"/>
      <c r="Q11" s="312"/>
      <c r="R11" s="312"/>
      <c r="S11" s="184"/>
      <c r="T11" s="184"/>
    </row>
    <row r="12" spans="1:20" x14ac:dyDescent="0.2">
      <c r="A12" s="191"/>
      <c r="B12" s="194"/>
      <c r="C12" s="194"/>
      <c r="D12" s="194"/>
      <c r="E12" s="194"/>
      <c r="F12" s="194"/>
      <c r="G12" s="194"/>
      <c r="H12" s="194"/>
      <c r="I12" s="194"/>
      <c r="J12" s="190"/>
      <c r="L12" s="312"/>
      <c r="M12" s="312"/>
      <c r="N12" s="312"/>
      <c r="O12" s="312"/>
      <c r="P12" s="312"/>
      <c r="Q12" s="312"/>
      <c r="R12" s="312"/>
      <c r="S12" s="184"/>
      <c r="T12" s="184"/>
    </row>
    <row r="13" spans="1:20" x14ac:dyDescent="0.2">
      <c r="A13" s="191"/>
      <c r="B13" s="221" t="s">
        <v>178</v>
      </c>
      <c r="C13" s="194"/>
      <c r="D13" s="194"/>
      <c r="E13" s="194"/>
      <c r="F13" s="194"/>
      <c r="G13" s="194"/>
      <c r="H13" s="194"/>
      <c r="I13" s="194"/>
      <c r="J13" s="190"/>
      <c r="L13" s="312"/>
      <c r="M13" s="312"/>
      <c r="N13" s="312"/>
      <c r="O13" s="312"/>
      <c r="P13" s="312"/>
      <c r="Q13" s="312"/>
      <c r="R13" s="312"/>
      <c r="S13" s="184"/>
      <c r="T13" s="184"/>
    </row>
    <row r="14" spans="1:20" x14ac:dyDescent="0.2">
      <c r="A14" s="191"/>
      <c r="B14" s="194" t="s">
        <v>177</v>
      </c>
      <c r="C14" s="194"/>
      <c r="D14" s="194"/>
      <c r="E14" s="194"/>
      <c r="F14" s="194"/>
      <c r="G14" s="194"/>
      <c r="H14" s="194"/>
      <c r="I14" s="194"/>
      <c r="J14" s="190"/>
      <c r="L14" s="312"/>
      <c r="M14" s="312"/>
      <c r="N14" s="312"/>
      <c r="O14" s="312"/>
      <c r="P14" s="312"/>
      <c r="Q14" s="312"/>
      <c r="R14" s="312"/>
      <c r="S14" s="184"/>
      <c r="T14" s="184"/>
    </row>
    <row r="15" spans="1:20" x14ac:dyDescent="0.2">
      <c r="A15" s="191"/>
      <c r="B15" s="194" t="s">
        <v>176</v>
      </c>
      <c r="C15" s="194"/>
      <c r="D15" s="194"/>
      <c r="E15" s="194"/>
      <c r="F15" s="194"/>
      <c r="G15" s="194"/>
      <c r="H15" s="194"/>
      <c r="I15" s="194"/>
      <c r="J15" s="190"/>
      <c r="L15" s="312"/>
      <c r="M15" s="312"/>
      <c r="N15" s="312"/>
      <c r="O15" s="312"/>
      <c r="P15" s="312"/>
      <c r="Q15" s="312"/>
      <c r="R15" s="312"/>
      <c r="S15" s="184"/>
      <c r="T15" s="184"/>
    </row>
    <row r="16" spans="1:20" x14ac:dyDescent="0.2">
      <c r="A16" s="191"/>
      <c r="B16" s="194" t="s">
        <v>175</v>
      </c>
      <c r="C16" s="194"/>
      <c r="D16" s="194"/>
      <c r="E16" s="194"/>
      <c r="F16" s="194"/>
      <c r="G16" s="194"/>
      <c r="H16" s="194"/>
      <c r="I16" s="194"/>
      <c r="J16" s="190"/>
      <c r="L16" s="312"/>
      <c r="M16" s="312"/>
      <c r="N16" s="312"/>
      <c r="O16" s="312"/>
      <c r="P16" s="312"/>
      <c r="Q16" s="312"/>
      <c r="R16" s="312"/>
      <c r="S16" s="184"/>
      <c r="T16" s="184"/>
    </row>
    <row r="17" spans="1:21" x14ac:dyDescent="0.2">
      <c r="A17" s="191"/>
      <c r="B17" s="194" t="s">
        <v>174</v>
      </c>
      <c r="C17" s="194"/>
      <c r="D17" s="194"/>
      <c r="E17" s="194"/>
      <c r="F17" s="194"/>
      <c r="G17" s="194"/>
      <c r="H17" s="194"/>
      <c r="I17" s="194"/>
      <c r="J17" s="190"/>
      <c r="L17" s="312"/>
      <c r="M17" s="312"/>
      <c r="N17" s="312"/>
      <c r="O17" s="312"/>
      <c r="P17" s="312"/>
      <c r="Q17" s="312"/>
      <c r="R17" s="312"/>
      <c r="S17" s="184"/>
      <c r="T17" s="184"/>
      <c r="U17" s="184"/>
    </row>
    <row r="18" spans="1:21" x14ac:dyDescent="0.2">
      <c r="A18" s="191"/>
      <c r="B18" s="194"/>
      <c r="C18" s="194"/>
      <c r="D18" s="194"/>
      <c r="E18" s="194"/>
      <c r="F18" s="194"/>
      <c r="G18" s="194"/>
      <c r="H18" s="194"/>
      <c r="I18" s="194"/>
      <c r="J18" s="190"/>
      <c r="L18" s="312"/>
      <c r="M18" s="312"/>
      <c r="N18" s="312"/>
      <c r="O18" s="312"/>
      <c r="P18" s="312"/>
      <c r="Q18" s="312"/>
      <c r="R18" s="312"/>
      <c r="S18" s="184"/>
      <c r="T18" s="184"/>
      <c r="U18" s="184"/>
    </row>
    <row r="19" spans="1:21" x14ac:dyDescent="0.2">
      <c r="A19" s="191"/>
      <c r="B19" s="194" t="s">
        <v>173</v>
      </c>
      <c r="C19" s="194"/>
      <c r="D19" s="194"/>
      <c r="E19" s="194"/>
      <c r="F19" s="194"/>
      <c r="G19" s="194"/>
      <c r="H19" s="194"/>
      <c r="I19" s="194"/>
      <c r="J19" s="190"/>
      <c r="L19" s="312"/>
      <c r="M19" s="312"/>
      <c r="N19" s="312"/>
      <c r="O19" s="312"/>
      <c r="P19" s="312"/>
      <c r="Q19" s="312"/>
      <c r="R19" s="312"/>
      <c r="S19" s="184"/>
      <c r="T19" s="184"/>
      <c r="U19" s="184"/>
    </row>
    <row r="20" spans="1:21" x14ac:dyDescent="0.2">
      <c r="A20" s="191"/>
      <c r="B20" s="194"/>
      <c r="C20" s="194"/>
      <c r="D20" s="194"/>
      <c r="E20" s="194"/>
      <c r="F20" s="194"/>
      <c r="G20" s="194"/>
      <c r="H20" s="194"/>
      <c r="I20" s="194"/>
      <c r="J20" s="190"/>
      <c r="L20" s="312"/>
      <c r="M20" s="312"/>
      <c r="N20" s="312"/>
      <c r="O20" s="312"/>
      <c r="P20" s="312"/>
      <c r="Q20" s="312"/>
      <c r="R20" s="312"/>
      <c r="S20" s="184"/>
      <c r="T20" s="184"/>
      <c r="U20" s="184"/>
    </row>
    <row r="21" spans="1:21" x14ac:dyDescent="0.2">
      <c r="A21" s="191"/>
      <c r="B21" s="194"/>
      <c r="C21" s="194"/>
      <c r="D21" s="194"/>
      <c r="E21" s="194"/>
      <c r="F21" s="194"/>
      <c r="G21" s="194"/>
      <c r="H21" s="194"/>
      <c r="I21" s="194"/>
      <c r="J21" s="190"/>
      <c r="L21" s="312"/>
      <c r="M21" s="312"/>
      <c r="N21" s="312"/>
      <c r="O21" s="312"/>
      <c r="P21" s="312"/>
      <c r="Q21" s="312"/>
      <c r="R21" s="312"/>
      <c r="S21" s="184"/>
      <c r="T21" s="184"/>
      <c r="U21" s="184"/>
    </row>
    <row r="22" spans="1:21" x14ac:dyDescent="0.2">
      <c r="A22" s="191"/>
      <c r="B22" s="313" t="s">
        <v>172</v>
      </c>
      <c r="C22" s="313"/>
      <c r="D22" s="313"/>
      <c r="E22" s="313"/>
      <c r="F22" s="313"/>
      <c r="G22" s="313"/>
      <c r="H22" s="313"/>
      <c r="I22" s="313"/>
      <c r="J22" s="190"/>
      <c r="L22" s="312"/>
      <c r="M22" s="312"/>
      <c r="N22" s="312"/>
      <c r="O22" s="312"/>
      <c r="P22" s="312"/>
      <c r="Q22" s="312"/>
      <c r="R22" s="312"/>
      <c r="S22" s="184"/>
      <c r="T22" s="184"/>
      <c r="U22" s="184"/>
    </row>
    <row r="23" spans="1:21" x14ac:dyDescent="0.2">
      <c r="A23" s="191"/>
      <c r="B23" s="313"/>
      <c r="C23" s="313"/>
      <c r="D23" s="313"/>
      <c r="E23" s="313"/>
      <c r="F23" s="313"/>
      <c r="G23" s="313"/>
      <c r="H23" s="313"/>
      <c r="I23" s="313"/>
      <c r="J23" s="190"/>
      <c r="L23" s="312"/>
      <c r="M23" s="312"/>
      <c r="N23" s="312"/>
      <c r="O23" s="312"/>
      <c r="P23" s="312"/>
      <c r="Q23" s="312"/>
      <c r="R23" s="312"/>
      <c r="S23" s="184"/>
      <c r="T23" s="184"/>
      <c r="U23" s="184"/>
    </row>
    <row r="24" spans="1:21" x14ac:dyDescent="0.2">
      <c r="A24" s="191"/>
      <c r="B24" s="194"/>
      <c r="C24" s="194"/>
      <c r="D24" s="194"/>
      <c r="E24" s="194"/>
      <c r="F24" s="194"/>
      <c r="G24" s="194"/>
      <c r="H24" s="194"/>
      <c r="I24" s="194"/>
      <c r="J24" s="190"/>
      <c r="L24" s="312"/>
      <c r="M24" s="312"/>
      <c r="N24" s="312"/>
      <c r="O24" s="312"/>
      <c r="P24" s="312"/>
      <c r="Q24" s="312"/>
      <c r="R24" s="312"/>
      <c r="S24" s="184"/>
      <c r="T24" s="184"/>
      <c r="U24" s="184"/>
    </row>
    <row r="25" spans="1:21" ht="17" thickBot="1" x14ac:dyDescent="0.25">
      <c r="A25" s="189"/>
      <c r="B25" s="187"/>
      <c r="C25" s="188"/>
      <c r="D25" s="188"/>
      <c r="E25" s="188"/>
      <c r="F25" s="187"/>
      <c r="G25" s="187"/>
      <c r="H25" s="187"/>
      <c r="I25" s="187"/>
      <c r="J25" s="186"/>
      <c r="L25" s="312"/>
      <c r="M25" s="312"/>
      <c r="N25" s="312"/>
      <c r="O25" s="312"/>
      <c r="P25" s="312"/>
      <c r="Q25" s="312"/>
      <c r="R25" s="312"/>
      <c r="S25" s="184"/>
      <c r="T25" s="184"/>
      <c r="U25" s="184"/>
    </row>
    <row r="26" spans="1:21" ht="17" thickBot="1" x14ac:dyDescent="0.25">
      <c r="A26" s="189" t="s">
        <v>102</v>
      </c>
      <c r="B26" s="187"/>
      <c r="C26" s="188"/>
      <c r="D26" s="188"/>
      <c r="E26" s="188"/>
      <c r="F26" s="187"/>
      <c r="G26" s="187"/>
      <c r="H26" s="187"/>
      <c r="I26" s="187"/>
      <c r="J26" s="186"/>
      <c r="L26" s="312"/>
      <c r="M26" s="312"/>
      <c r="N26" s="312"/>
      <c r="O26" s="312"/>
      <c r="P26" s="312"/>
      <c r="Q26" s="312"/>
      <c r="R26" s="312"/>
      <c r="S26" s="184"/>
      <c r="T26" s="184"/>
      <c r="U26" s="184"/>
    </row>
    <row r="27" spans="1:21" x14ac:dyDescent="0.2">
      <c r="B27" s="184"/>
      <c r="C27" s="184"/>
      <c r="D27" s="184"/>
      <c r="E27" s="184"/>
      <c r="F27" s="184"/>
      <c r="G27" s="184"/>
      <c r="H27" s="184"/>
      <c r="I27" s="184"/>
      <c r="L27" s="312"/>
      <c r="M27" s="312"/>
      <c r="N27" s="312"/>
      <c r="O27" s="312"/>
      <c r="P27" s="312"/>
      <c r="Q27" s="312"/>
      <c r="R27" s="312"/>
      <c r="S27" s="184"/>
      <c r="T27" s="184"/>
      <c r="U27" s="184"/>
    </row>
    <row r="28" spans="1:21" x14ac:dyDescent="0.2">
      <c r="A28" s="184"/>
      <c r="B28" s="184"/>
      <c r="C28" s="184"/>
      <c r="D28" s="184"/>
      <c r="E28" s="184"/>
      <c r="F28" s="184"/>
      <c r="G28" s="184"/>
      <c r="H28" s="184"/>
      <c r="I28" s="184"/>
      <c r="J28" s="184"/>
      <c r="L28" s="312"/>
      <c r="M28" s="312"/>
      <c r="N28" s="312"/>
      <c r="O28" s="312"/>
      <c r="P28" s="312"/>
      <c r="Q28" s="312"/>
      <c r="R28" s="312"/>
      <c r="S28" s="184"/>
      <c r="T28" s="184"/>
    </row>
    <row r="29" spans="1:21" x14ac:dyDescent="0.2">
      <c r="A29" s="184"/>
      <c r="B29" s="184"/>
      <c r="C29" s="184"/>
      <c r="D29" s="184"/>
      <c r="E29" s="184"/>
      <c r="F29" s="184"/>
      <c r="G29" s="184"/>
      <c r="H29" s="184"/>
      <c r="I29" s="184"/>
      <c r="J29" s="184"/>
      <c r="L29" s="312"/>
      <c r="M29" s="312"/>
      <c r="N29" s="312"/>
      <c r="O29" s="312"/>
      <c r="P29" s="312"/>
      <c r="Q29" s="312"/>
      <c r="R29" s="312"/>
      <c r="S29" s="184"/>
      <c r="T29" s="184"/>
    </row>
    <row r="30" spans="1:21" x14ac:dyDescent="0.2">
      <c r="A30" s="184"/>
      <c r="B30" s="184"/>
      <c r="C30" s="184"/>
      <c r="D30" s="184"/>
      <c r="E30" s="184"/>
      <c r="F30" s="184"/>
      <c r="G30" s="184"/>
      <c r="H30" s="184"/>
      <c r="I30" s="184"/>
      <c r="J30" s="184"/>
      <c r="L30" s="312"/>
      <c r="M30" s="312"/>
      <c r="N30" s="312"/>
      <c r="O30" s="312"/>
      <c r="P30" s="312"/>
      <c r="Q30" s="312"/>
      <c r="R30" s="312"/>
      <c r="S30" s="184"/>
      <c r="T30" s="184"/>
    </row>
    <row r="31" spans="1:21" x14ac:dyDescent="0.2">
      <c r="A31" s="184"/>
      <c r="B31" s="184"/>
      <c r="C31" s="184"/>
      <c r="D31" s="184"/>
      <c r="E31" s="184"/>
      <c r="F31" s="184"/>
      <c r="G31" s="184"/>
      <c r="H31" s="184"/>
      <c r="I31" s="184"/>
      <c r="J31" s="184"/>
      <c r="L31" s="312"/>
      <c r="M31" s="312"/>
      <c r="N31" s="312"/>
      <c r="O31" s="312"/>
      <c r="P31" s="312"/>
      <c r="Q31" s="312"/>
      <c r="R31" s="312"/>
      <c r="S31" s="184"/>
      <c r="T31" s="184"/>
    </row>
    <row r="32" spans="1:21" x14ac:dyDescent="0.2">
      <c r="A32" s="184"/>
      <c r="B32" s="184"/>
      <c r="C32" s="184"/>
      <c r="D32" s="184"/>
      <c r="E32" s="184"/>
      <c r="F32" s="184"/>
      <c r="G32" s="184"/>
      <c r="H32" s="184"/>
      <c r="I32" s="184"/>
      <c r="J32" s="184"/>
      <c r="L32" s="312"/>
      <c r="M32" s="312"/>
      <c r="N32" s="312"/>
      <c r="O32" s="312"/>
      <c r="P32" s="312"/>
      <c r="Q32" s="312"/>
      <c r="R32" s="312"/>
    </row>
    <row r="33" spans="1:23" x14ac:dyDescent="0.2">
      <c r="A33" s="184"/>
      <c r="B33" s="184"/>
      <c r="C33" s="184"/>
      <c r="D33" s="184"/>
      <c r="E33" s="184"/>
      <c r="F33" s="184"/>
      <c r="G33" s="184"/>
      <c r="H33" s="184"/>
      <c r="I33" s="184"/>
      <c r="J33" s="184"/>
      <c r="L33" s="312"/>
      <c r="M33" s="312"/>
      <c r="N33" s="312"/>
      <c r="O33" s="312"/>
      <c r="P33" s="312"/>
      <c r="Q33" s="312"/>
      <c r="R33" s="312"/>
      <c r="S33" s="184"/>
      <c r="T33" s="184"/>
    </row>
    <row r="34" spans="1:23" x14ac:dyDescent="0.2">
      <c r="A34" s="184"/>
      <c r="B34" s="184"/>
      <c r="C34" s="184"/>
      <c r="D34" s="184"/>
      <c r="E34" s="184"/>
      <c r="F34" s="184"/>
      <c r="G34" s="184"/>
      <c r="H34" s="184"/>
      <c r="I34" s="184"/>
      <c r="J34" s="184"/>
      <c r="L34" s="312"/>
      <c r="M34" s="312"/>
      <c r="N34" s="312"/>
      <c r="O34" s="312"/>
      <c r="P34" s="312"/>
      <c r="Q34" s="312"/>
      <c r="R34" s="312"/>
      <c r="S34" s="184"/>
      <c r="T34" s="184"/>
    </row>
    <row r="35" spans="1:23" x14ac:dyDescent="0.2">
      <c r="A35" s="184"/>
      <c r="B35" s="184"/>
      <c r="C35" s="184"/>
      <c r="D35" s="184"/>
      <c r="E35" s="184"/>
      <c r="F35" s="184"/>
      <c r="G35" s="184"/>
      <c r="H35" s="184"/>
      <c r="I35" s="184"/>
      <c r="J35" s="184"/>
      <c r="L35" s="312"/>
      <c r="M35" s="312"/>
      <c r="N35" s="312"/>
      <c r="O35" s="312"/>
      <c r="P35" s="312"/>
      <c r="Q35" s="312"/>
      <c r="R35" s="312"/>
      <c r="S35" s="184"/>
      <c r="T35" s="184"/>
    </row>
    <row r="36" spans="1:23" x14ac:dyDescent="0.2">
      <c r="A36" s="184"/>
      <c r="B36" s="184"/>
      <c r="C36" s="184"/>
      <c r="D36" s="184"/>
      <c r="E36" s="184"/>
      <c r="F36" s="184"/>
      <c r="G36" s="184"/>
      <c r="H36" s="184"/>
      <c r="I36" s="184"/>
      <c r="J36" s="184"/>
      <c r="L36" s="312"/>
      <c r="M36" s="312"/>
      <c r="N36" s="312"/>
      <c r="O36" s="312"/>
      <c r="P36" s="312"/>
      <c r="Q36" s="312"/>
      <c r="R36" s="312"/>
      <c r="S36" s="184"/>
      <c r="T36" s="184"/>
    </row>
    <row r="37" spans="1:23" x14ac:dyDescent="0.2">
      <c r="A37" s="184"/>
      <c r="B37" s="184"/>
      <c r="C37" s="184"/>
      <c r="D37" s="184"/>
      <c r="E37" s="184"/>
      <c r="F37" s="184"/>
      <c r="G37" s="184"/>
      <c r="H37" s="184"/>
      <c r="I37" s="184"/>
      <c r="J37" s="184"/>
      <c r="L37" s="312"/>
      <c r="M37" s="312"/>
      <c r="N37" s="312"/>
      <c r="O37" s="312"/>
      <c r="P37" s="312"/>
      <c r="Q37" s="312"/>
      <c r="R37" s="312"/>
      <c r="S37" s="184"/>
      <c r="T37" s="184"/>
    </row>
    <row r="38" spans="1:23" x14ac:dyDescent="0.2">
      <c r="A38" s="184"/>
      <c r="B38" s="184"/>
      <c r="C38" s="184"/>
      <c r="D38" s="184"/>
      <c r="E38" s="184"/>
      <c r="F38" s="184"/>
      <c r="G38" s="184"/>
      <c r="H38" s="184"/>
      <c r="I38" s="184"/>
      <c r="J38" s="184"/>
      <c r="L38" s="312"/>
      <c r="M38" s="312"/>
      <c r="N38" s="312"/>
      <c r="O38" s="312"/>
      <c r="P38" s="312"/>
      <c r="Q38" s="312"/>
      <c r="R38" s="312"/>
      <c r="S38" s="184"/>
      <c r="T38" s="184"/>
    </row>
    <row r="39" spans="1:23" x14ac:dyDescent="0.2">
      <c r="A39" s="184"/>
      <c r="B39" s="184"/>
      <c r="C39" s="184"/>
      <c r="D39" s="184"/>
      <c r="E39" s="184"/>
      <c r="F39" s="184"/>
      <c r="G39" s="184"/>
      <c r="H39" s="184"/>
      <c r="I39" s="184"/>
      <c r="J39" s="184"/>
      <c r="L39" s="312"/>
      <c r="M39" s="312"/>
      <c r="N39" s="312"/>
      <c r="O39" s="312"/>
      <c r="P39" s="312"/>
      <c r="Q39" s="312"/>
      <c r="R39" s="312"/>
      <c r="S39" s="184"/>
      <c r="T39" s="184"/>
    </row>
    <row r="40" spans="1:23" x14ac:dyDescent="0.2">
      <c r="A40" s="184"/>
      <c r="B40" s="184"/>
      <c r="C40" s="184"/>
      <c r="D40" s="184"/>
      <c r="E40" s="184"/>
      <c r="F40" s="184"/>
      <c r="G40" s="184"/>
      <c r="H40" s="184"/>
      <c r="I40" s="184"/>
      <c r="J40" s="184"/>
      <c r="L40" s="312"/>
      <c r="M40" s="312"/>
      <c r="N40" s="312"/>
      <c r="O40" s="312"/>
      <c r="P40" s="312"/>
      <c r="Q40" s="312"/>
      <c r="R40" s="312"/>
      <c r="S40" s="184"/>
      <c r="T40" s="184"/>
    </row>
    <row r="41" spans="1:23" x14ac:dyDescent="0.2">
      <c r="A41" s="184"/>
      <c r="B41" s="184"/>
      <c r="C41" s="184"/>
      <c r="D41" s="184"/>
      <c r="E41" s="184"/>
      <c r="F41" s="184"/>
      <c r="G41" s="184"/>
      <c r="H41" s="184"/>
      <c r="I41" s="184"/>
      <c r="J41" s="184"/>
      <c r="L41" s="312"/>
      <c r="M41" s="312"/>
      <c r="N41" s="312"/>
      <c r="O41" s="312"/>
      <c r="P41" s="312"/>
      <c r="Q41" s="312"/>
      <c r="R41" s="312"/>
      <c r="S41" s="184"/>
      <c r="T41" s="184"/>
    </row>
    <row r="42" spans="1:23" x14ac:dyDescent="0.2">
      <c r="A42" s="184"/>
      <c r="B42" s="184"/>
      <c r="C42" s="184"/>
      <c r="D42" s="184"/>
      <c r="E42" s="184"/>
      <c r="F42" s="184"/>
      <c r="G42" s="184"/>
      <c r="H42" s="184"/>
      <c r="I42" s="184"/>
      <c r="J42" s="184"/>
      <c r="L42" s="312"/>
      <c r="M42" s="312"/>
      <c r="N42" s="312"/>
      <c r="O42" s="312"/>
      <c r="P42" s="312"/>
      <c r="Q42" s="312"/>
      <c r="R42" s="312"/>
      <c r="S42" s="184"/>
      <c r="T42" s="184"/>
    </row>
    <row r="43" spans="1:23" x14ac:dyDescent="0.2">
      <c r="A43" s="184"/>
      <c r="B43" s="184"/>
      <c r="C43" s="184"/>
      <c r="D43" s="184"/>
      <c r="E43" s="184"/>
      <c r="F43" s="184"/>
      <c r="G43" s="184"/>
      <c r="H43" s="184"/>
      <c r="I43" s="184"/>
      <c r="J43" s="184"/>
      <c r="L43" s="312"/>
      <c r="M43" s="312"/>
      <c r="N43" s="312"/>
      <c r="O43" s="312"/>
      <c r="P43" s="312"/>
      <c r="Q43" s="312"/>
      <c r="R43" s="312"/>
      <c r="S43" s="184"/>
      <c r="T43" s="184"/>
    </row>
    <row r="44" spans="1:23" x14ac:dyDescent="0.2">
      <c r="A44" s="184"/>
      <c r="B44" s="184"/>
      <c r="C44" s="184"/>
      <c r="D44" s="184"/>
      <c r="E44" s="184"/>
      <c r="F44" s="184"/>
      <c r="G44" s="184"/>
      <c r="H44" s="184"/>
      <c r="J44" s="184"/>
      <c r="L44" s="312"/>
      <c r="M44" s="312"/>
      <c r="N44" s="312"/>
      <c r="O44" s="312"/>
      <c r="P44" s="312"/>
      <c r="Q44" s="312"/>
      <c r="R44" s="312"/>
      <c r="S44" s="184"/>
      <c r="T44" s="184"/>
    </row>
    <row r="45" spans="1:23" x14ac:dyDescent="0.2">
      <c r="A45" s="184"/>
      <c r="B45" s="184"/>
      <c r="C45" s="184"/>
      <c r="D45" s="184"/>
      <c r="E45" s="184"/>
      <c r="F45" s="184"/>
      <c r="G45" s="184"/>
      <c r="H45" s="184"/>
      <c r="I45" s="184"/>
      <c r="J45" s="184"/>
      <c r="L45" s="312"/>
      <c r="M45" s="312"/>
      <c r="N45" s="312"/>
      <c r="O45" s="312"/>
      <c r="P45" s="312"/>
      <c r="Q45" s="312"/>
      <c r="R45" s="312"/>
      <c r="S45" s="184"/>
      <c r="T45" s="184"/>
    </row>
    <row r="46" spans="1:23" x14ac:dyDescent="0.2">
      <c r="A46" s="184"/>
      <c r="B46" s="184"/>
      <c r="C46" s="184"/>
      <c r="D46" s="184"/>
      <c r="E46" s="184"/>
      <c r="F46" s="184"/>
      <c r="G46" s="184"/>
      <c r="H46" s="184"/>
      <c r="I46" s="184"/>
      <c r="J46" s="184"/>
      <c r="M46" s="184"/>
      <c r="N46" s="184"/>
      <c r="O46" s="184"/>
      <c r="P46" s="184"/>
      <c r="Q46" s="184"/>
      <c r="R46" s="184"/>
      <c r="S46" s="184"/>
      <c r="T46" s="184"/>
    </row>
    <row r="47" spans="1:23" ht="19" x14ac:dyDescent="0.25">
      <c r="A47" s="184"/>
      <c r="B47" s="184"/>
      <c r="C47" s="184"/>
      <c r="D47" s="184"/>
      <c r="E47" s="184"/>
      <c r="F47" s="184"/>
      <c r="G47" s="184"/>
      <c r="H47" s="184"/>
      <c r="I47" s="184"/>
      <c r="J47" s="184"/>
      <c r="L47" s="192" t="s">
        <v>3</v>
      </c>
      <c r="M47" s="184"/>
      <c r="N47" s="184"/>
      <c r="O47" s="184"/>
      <c r="P47" s="184"/>
      <c r="Q47" s="184"/>
      <c r="R47" s="184"/>
      <c r="S47" s="184"/>
      <c r="T47" s="184"/>
    </row>
    <row r="48" spans="1:23" x14ac:dyDescent="0.2">
      <c r="A48" s="184"/>
      <c r="B48" s="184"/>
      <c r="C48" s="184"/>
      <c r="D48" s="184"/>
      <c r="E48" s="184"/>
      <c r="F48" s="184"/>
      <c r="G48" s="184"/>
      <c r="H48" s="184"/>
      <c r="I48" s="184"/>
      <c r="J48" s="184"/>
      <c r="L48" s="312" t="s">
        <v>171</v>
      </c>
      <c r="M48" s="312"/>
      <c r="N48" s="312"/>
      <c r="O48" s="312"/>
      <c r="P48" s="312"/>
      <c r="Q48" s="312"/>
      <c r="R48" s="312"/>
      <c r="S48" s="184"/>
      <c r="T48" s="184"/>
      <c r="U48" s="184"/>
      <c r="V48" s="184"/>
      <c r="W48" s="184"/>
    </row>
    <row r="49" spans="1:23" x14ac:dyDescent="0.2">
      <c r="A49" s="184"/>
      <c r="B49" s="184"/>
      <c r="C49" s="184"/>
      <c r="D49" s="184"/>
      <c r="E49" s="184"/>
      <c r="F49" s="184"/>
      <c r="G49" s="184"/>
      <c r="H49" s="184"/>
      <c r="I49" s="184"/>
      <c r="J49" s="184"/>
      <c r="L49" s="312"/>
      <c r="M49" s="312"/>
      <c r="N49" s="312"/>
      <c r="O49" s="312"/>
      <c r="P49" s="312"/>
      <c r="Q49" s="312"/>
      <c r="R49" s="312"/>
      <c r="S49" s="184"/>
      <c r="T49" s="184"/>
      <c r="U49" s="184"/>
      <c r="V49" s="184"/>
      <c r="W49" s="184"/>
    </row>
    <row r="50" spans="1:23" x14ac:dyDescent="0.2">
      <c r="A50" s="184"/>
      <c r="B50" s="184"/>
      <c r="C50" s="184"/>
      <c r="D50" s="184"/>
      <c r="E50" s="184"/>
      <c r="F50" s="184"/>
      <c r="G50" s="184"/>
      <c r="H50" s="184"/>
      <c r="I50" s="184"/>
      <c r="J50" s="184"/>
      <c r="L50" s="312"/>
      <c r="M50" s="312"/>
      <c r="N50" s="312"/>
      <c r="O50" s="312"/>
      <c r="P50" s="312"/>
      <c r="Q50" s="312"/>
      <c r="R50" s="312"/>
      <c r="S50" s="184"/>
      <c r="T50" s="184"/>
      <c r="U50" s="184"/>
      <c r="V50" s="184"/>
      <c r="W50" s="184"/>
    </row>
    <row r="51" spans="1:23" x14ac:dyDescent="0.2">
      <c r="A51" s="184"/>
      <c r="B51" s="184"/>
      <c r="C51" s="184"/>
      <c r="D51" s="184"/>
      <c r="E51" s="184"/>
      <c r="F51" s="184"/>
      <c r="G51" s="184"/>
      <c r="H51" s="184"/>
      <c r="I51" s="184"/>
      <c r="J51" s="184"/>
      <c r="L51" s="312"/>
      <c r="M51" s="312"/>
      <c r="N51" s="312"/>
      <c r="O51" s="312"/>
      <c r="P51" s="312"/>
      <c r="Q51" s="312"/>
      <c r="R51" s="312"/>
      <c r="S51" s="184"/>
      <c r="T51" s="184"/>
      <c r="U51" s="184"/>
      <c r="V51" s="184"/>
      <c r="W51" s="184"/>
    </row>
    <row r="52" spans="1:23" x14ac:dyDescent="0.2">
      <c r="A52" s="184"/>
      <c r="B52" s="184"/>
      <c r="C52" s="184"/>
      <c r="D52" s="184"/>
      <c r="E52" s="184"/>
      <c r="F52" s="184"/>
      <c r="G52" s="184"/>
      <c r="H52" s="184"/>
      <c r="I52" s="184"/>
      <c r="J52" s="184"/>
      <c r="L52" s="312"/>
      <c r="M52" s="312"/>
      <c r="N52" s="312"/>
      <c r="O52" s="312"/>
      <c r="P52" s="312"/>
      <c r="Q52" s="312"/>
      <c r="R52" s="312"/>
      <c r="S52" s="184"/>
      <c r="T52" s="184"/>
      <c r="U52" s="184"/>
      <c r="V52" s="184"/>
      <c r="W52" s="184"/>
    </row>
    <row r="53" spans="1:23" x14ac:dyDescent="0.2">
      <c r="A53" s="184"/>
      <c r="B53" s="184"/>
      <c r="C53" s="184"/>
      <c r="D53" s="184"/>
      <c r="E53" s="184"/>
      <c r="F53" s="184"/>
      <c r="G53" s="184"/>
      <c r="H53" s="184"/>
      <c r="I53" s="184"/>
      <c r="J53" s="184"/>
      <c r="L53" s="312"/>
      <c r="M53" s="312"/>
      <c r="N53" s="312"/>
      <c r="O53" s="312"/>
      <c r="P53" s="312"/>
      <c r="Q53" s="312"/>
      <c r="R53" s="312"/>
      <c r="S53" s="184"/>
      <c r="T53" s="184"/>
      <c r="U53" s="184"/>
      <c r="V53" s="184"/>
      <c r="W53" s="184"/>
    </row>
    <row r="54" spans="1:23" x14ac:dyDescent="0.2">
      <c r="A54" s="184"/>
      <c r="B54" s="184"/>
      <c r="C54" s="184"/>
      <c r="D54" s="184"/>
      <c r="E54" s="184"/>
      <c r="F54" s="184"/>
      <c r="G54" s="184"/>
      <c r="H54" s="184"/>
      <c r="I54" s="184"/>
      <c r="J54" s="184"/>
      <c r="L54" s="312"/>
      <c r="M54" s="312"/>
      <c r="N54" s="312"/>
      <c r="O54" s="312"/>
      <c r="P54" s="312"/>
      <c r="Q54" s="312"/>
      <c r="R54" s="312"/>
      <c r="S54" s="184"/>
      <c r="T54" s="184"/>
      <c r="U54" s="184"/>
      <c r="V54" s="184"/>
      <c r="W54" s="184"/>
    </row>
    <row r="55" spans="1:23" x14ac:dyDescent="0.2">
      <c r="A55" s="184"/>
      <c r="B55" s="184"/>
      <c r="C55" s="184"/>
      <c r="D55" s="184"/>
      <c r="E55" s="184"/>
      <c r="F55" s="184"/>
      <c r="G55" s="184"/>
      <c r="H55" s="184"/>
      <c r="I55" s="184"/>
      <c r="J55" s="184"/>
      <c r="L55" s="312"/>
      <c r="M55" s="312"/>
      <c r="N55" s="312"/>
      <c r="O55" s="312"/>
      <c r="P55" s="312"/>
      <c r="Q55" s="312"/>
      <c r="R55" s="312"/>
      <c r="S55" s="184"/>
      <c r="T55" s="184"/>
      <c r="U55" s="184"/>
      <c r="V55" s="184"/>
      <c r="W55" s="184"/>
    </row>
    <row r="56" spans="1:23" x14ac:dyDescent="0.2">
      <c r="A56" s="184"/>
      <c r="B56" s="184"/>
      <c r="C56" s="184"/>
      <c r="D56" s="184"/>
      <c r="E56" s="184"/>
      <c r="F56" s="184"/>
      <c r="G56" s="184"/>
      <c r="H56" s="184"/>
      <c r="I56" s="184"/>
      <c r="J56" s="184"/>
      <c r="L56" s="312"/>
      <c r="M56" s="312"/>
      <c r="N56" s="312"/>
      <c r="O56" s="312"/>
      <c r="P56" s="312"/>
      <c r="Q56" s="312"/>
      <c r="R56" s="312"/>
      <c r="S56" s="184"/>
      <c r="T56" s="184"/>
      <c r="U56" s="184"/>
      <c r="V56" s="184"/>
      <c r="W56" s="184"/>
    </row>
    <row r="57" spans="1:23" x14ac:dyDescent="0.2">
      <c r="A57" s="184"/>
      <c r="B57" s="184"/>
      <c r="C57" s="184"/>
      <c r="D57" s="184"/>
      <c r="E57" s="184"/>
      <c r="F57" s="184"/>
      <c r="G57" s="184"/>
      <c r="H57" s="184"/>
      <c r="I57" s="184"/>
      <c r="J57" s="184"/>
      <c r="L57" s="312"/>
      <c r="M57" s="312"/>
      <c r="N57" s="312"/>
      <c r="O57" s="312"/>
      <c r="P57" s="312"/>
      <c r="Q57" s="312"/>
      <c r="R57" s="312"/>
      <c r="S57" s="184"/>
      <c r="T57" s="184"/>
      <c r="U57" s="184"/>
      <c r="V57" s="184"/>
      <c r="W57" s="184"/>
    </row>
    <row r="58" spans="1:23" x14ac:dyDescent="0.2">
      <c r="A58" s="184"/>
      <c r="B58" s="184"/>
      <c r="C58" s="184"/>
      <c r="D58" s="184"/>
      <c r="E58" s="184"/>
      <c r="F58" s="184"/>
      <c r="G58" s="184"/>
      <c r="H58" s="184"/>
      <c r="I58" s="184"/>
      <c r="J58" s="184"/>
      <c r="L58" s="312"/>
      <c r="M58" s="312"/>
      <c r="N58" s="312"/>
      <c r="O58" s="312"/>
      <c r="P58" s="312"/>
      <c r="Q58" s="312"/>
      <c r="R58" s="312"/>
      <c r="S58" s="184"/>
      <c r="T58" s="184"/>
      <c r="U58" s="184"/>
      <c r="V58" s="184"/>
      <c r="W58" s="184"/>
    </row>
    <row r="59" spans="1:23" x14ac:dyDescent="0.2">
      <c r="A59" s="184"/>
      <c r="B59" s="184"/>
      <c r="C59" s="184"/>
      <c r="D59" s="184"/>
      <c r="E59" s="184"/>
      <c r="F59" s="184"/>
      <c r="G59" s="184"/>
      <c r="H59" s="184"/>
      <c r="I59" s="184"/>
      <c r="J59" s="184"/>
      <c r="L59" s="312"/>
      <c r="M59" s="312"/>
      <c r="N59" s="312"/>
      <c r="O59" s="312"/>
      <c r="P59" s="312"/>
      <c r="Q59" s="312"/>
      <c r="R59" s="312"/>
      <c r="S59" s="184"/>
      <c r="T59" s="184"/>
      <c r="U59" s="184"/>
      <c r="V59" s="184"/>
      <c r="W59" s="184"/>
    </row>
    <row r="60" spans="1:23" x14ac:dyDescent="0.2">
      <c r="A60" s="184"/>
      <c r="B60" s="184"/>
      <c r="C60" s="184"/>
      <c r="D60" s="184"/>
      <c r="E60" s="184"/>
      <c r="F60" s="184"/>
      <c r="G60" s="184"/>
      <c r="H60" s="184"/>
      <c r="I60" s="184"/>
      <c r="J60" s="184"/>
      <c r="L60" s="312"/>
      <c r="M60" s="312"/>
      <c r="N60" s="312"/>
      <c r="O60" s="312"/>
      <c r="P60" s="312"/>
      <c r="Q60" s="312"/>
      <c r="R60" s="312"/>
      <c r="S60" s="184"/>
      <c r="T60" s="184"/>
      <c r="U60" s="184"/>
      <c r="V60" s="184"/>
      <c r="W60" s="184"/>
    </row>
    <row r="61" spans="1:23" x14ac:dyDescent="0.2">
      <c r="A61" s="184"/>
      <c r="B61" s="184"/>
      <c r="C61" s="184"/>
      <c r="D61" s="184"/>
      <c r="E61" s="184"/>
      <c r="F61" s="184"/>
      <c r="G61" s="184"/>
      <c r="H61" s="184"/>
      <c r="I61" s="184"/>
      <c r="J61" s="184"/>
      <c r="L61" s="184"/>
      <c r="M61" s="184"/>
      <c r="N61" s="184"/>
      <c r="O61" s="184"/>
      <c r="P61" s="184"/>
      <c r="Q61" s="184"/>
      <c r="R61" s="184"/>
      <c r="S61" s="184"/>
      <c r="T61" s="184"/>
      <c r="U61" s="184"/>
      <c r="V61" s="184"/>
      <c r="W61" s="184"/>
    </row>
    <row r="62" spans="1:23" x14ac:dyDescent="0.2">
      <c r="A62" s="184"/>
      <c r="B62" s="184"/>
      <c r="C62" s="184"/>
      <c r="D62" s="184"/>
      <c r="E62" s="184"/>
      <c r="F62" s="184"/>
      <c r="G62" s="184"/>
      <c r="H62" s="184"/>
      <c r="I62" s="184"/>
      <c r="J62" s="184"/>
      <c r="L62" s="184"/>
      <c r="M62" s="184"/>
      <c r="N62" s="184"/>
      <c r="O62" s="184"/>
      <c r="P62" s="184"/>
      <c r="Q62" s="184"/>
      <c r="R62" s="184"/>
      <c r="S62" s="184"/>
      <c r="T62" s="184"/>
      <c r="U62" s="184"/>
      <c r="V62" s="184"/>
      <c r="W62" s="184"/>
    </row>
    <row r="63" spans="1:23" x14ac:dyDescent="0.2">
      <c r="A63" s="184"/>
      <c r="B63" s="184"/>
      <c r="C63" s="184"/>
      <c r="D63" s="184"/>
      <c r="E63" s="184"/>
      <c r="F63" s="184"/>
      <c r="G63" s="184"/>
      <c r="H63" s="184"/>
      <c r="I63" s="184"/>
      <c r="J63" s="184"/>
      <c r="L63" s="184"/>
      <c r="M63" s="184"/>
      <c r="N63" s="184"/>
      <c r="O63" s="184"/>
      <c r="P63" s="184"/>
      <c r="Q63" s="184"/>
      <c r="R63" s="184"/>
      <c r="S63" s="184"/>
      <c r="T63" s="184"/>
      <c r="U63" s="184"/>
      <c r="V63" s="184"/>
      <c r="W63" s="184"/>
    </row>
    <row r="64" spans="1:23" x14ac:dyDescent="0.2">
      <c r="A64" s="184"/>
      <c r="B64" s="184"/>
      <c r="C64" s="184"/>
      <c r="D64" s="184"/>
      <c r="E64" s="184"/>
      <c r="F64" s="184"/>
      <c r="G64" s="184"/>
      <c r="H64" s="184"/>
      <c r="I64" s="184"/>
      <c r="J64" s="184"/>
      <c r="L64" s="184"/>
      <c r="M64" s="184"/>
      <c r="N64" s="184"/>
      <c r="O64" s="184"/>
      <c r="P64" s="184"/>
      <c r="Q64" s="184"/>
      <c r="R64" s="184"/>
      <c r="S64" s="184"/>
      <c r="T64" s="184"/>
      <c r="U64" s="184"/>
      <c r="V64" s="184"/>
      <c r="W64" s="184"/>
    </row>
    <row r="65" spans="1:23" x14ac:dyDescent="0.2">
      <c r="A65" s="184"/>
      <c r="B65" s="184"/>
      <c r="C65" s="184"/>
      <c r="D65" s="184"/>
      <c r="E65" s="184"/>
      <c r="F65" s="184"/>
      <c r="G65" s="184"/>
      <c r="H65" s="184"/>
      <c r="I65" s="184"/>
      <c r="J65" s="184"/>
      <c r="L65" s="184"/>
      <c r="M65" s="184"/>
      <c r="N65" s="184"/>
      <c r="O65" s="184"/>
      <c r="P65" s="184"/>
      <c r="Q65" s="184"/>
      <c r="R65" s="184"/>
      <c r="S65" s="184"/>
      <c r="T65" s="184"/>
      <c r="U65" s="184"/>
      <c r="V65" s="184"/>
      <c r="W65" s="184"/>
    </row>
    <row r="66" spans="1:23" x14ac:dyDescent="0.2">
      <c r="A66" s="184"/>
      <c r="B66" s="184"/>
      <c r="C66" s="184"/>
      <c r="D66" s="184"/>
      <c r="E66" s="184"/>
      <c r="F66" s="184"/>
      <c r="G66" s="184"/>
      <c r="H66" s="184"/>
      <c r="I66" s="184"/>
      <c r="J66" s="184"/>
      <c r="L66" s="184"/>
      <c r="M66" s="184"/>
      <c r="N66" s="184"/>
      <c r="O66" s="184"/>
      <c r="P66" s="184"/>
      <c r="Q66" s="184"/>
      <c r="R66" s="184"/>
      <c r="S66" s="184"/>
      <c r="T66" s="184"/>
      <c r="U66" s="184"/>
      <c r="V66" s="184"/>
      <c r="W66" s="184"/>
    </row>
    <row r="67" spans="1:23" x14ac:dyDescent="0.2">
      <c r="A67" s="184"/>
      <c r="B67" s="184"/>
      <c r="C67" s="184"/>
      <c r="D67" s="184"/>
      <c r="E67" s="184"/>
      <c r="F67" s="184"/>
      <c r="G67" s="184"/>
      <c r="H67" s="184"/>
      <c r="I67" s="184"/>
      <c r="J67" s="184"/>
      <c r="L67" s="184"/>
      <c r="M67" s="184"/>
      <c r="N67" s="184"/>
      <c r="O67" s="184"/>
      <c r="P67" s="184"/>
      <c r="Q67" s="184"/>
      <c r="R67" s="184"/>
      <c r="S67" s="184"/>
      <c r="T67" s="184"/>
    </row>
    <row r="68" spans="1:23" x14ac:dyDescent="0.2">
      <c r="A68" s="184"/>
      <c r="B68" s="184"/>
      <c r="C68" s="184"/>
      <c r="D68" s="184"/>
      <c r="E68" s="184"/>
      <c r="F68" s="184"/>
      <c r="G68" s="184"/>
      <c r="H68" s="184"/>
      <c r="I68" s="184"/>
      <c r="J68" s="184"/>
      <c r="L68" s="184"/>
      <c r="M68" s="184"/>
      <c r="N68" s="184"/>
      <c r="O68" s="184"/>
      <c r="P68" s="184"/>
      <c r="Q68" s="184"/>
      <c r="R68" s="184"/>
      <c r="S68" s="184"/>
      <c r="T68" s="184"/>
    </row>
    <row r="69" spans="1:23" x14ac:dyDescent="0.2">
      <c r="A69" s="184"/>
      <c r="B69" s="184"/>
      <c r="C69" s="184"/>
      <c r="D69" s="184"/>
      <c r="E69" s="184"/>
      <c r="F69" s="184"/>
      <c r="G69" s="184"/>
      <c r="H69" s="184"/>
      <c r="I69" s="184"/>
      <c r="J69" s="184"/>
      <c r="L69" s="184"/>
      <c r="M69" s="184"/>
      <c r="N69" s="184"/>
      <c r="O69" s="184"/>
      <c r="P69" s="184"/>
      <c r="Q69" s="184"/>
      <c r="R69" s="184"/>
      <c r="S69" s="184"/>
      <c r="T69" s="184"/>
    </row>
    <row r="70" spans="1:23" x14ac:dyDescent="0.2">
      <c r="A70" s="184"/>
      <c r="B70" s="184"/>
      <c r="C70" s="184"/>
      <c r="D70" s="184"/>
      <c r="E70" s="184"/>
      <c r="F70" s="184"/>
      <c r="G70" s="184"/>
      <c r="H70" s="184"/>
      <c r="I70" s="184"/>
      <c r="J70" s="184"/>
      <c r="L70" s="184"/>
      <c r="M70" s="184"/>
      <c r="N70" s="184"/>
      <c r="O70" s="184"/>
      <c r="P70" s="184"/>
      <c r="Q70" s="184"/>
      <c r="R70" s="184"/>
      <c r="S70" s="184"/>
      <c r="T70" s="184"/>
    </row>
    <row r="71" spans="1:23" x14ac:dyDescent="0.2">
      <c r="A71" s="184"/>
      <c r="B71" s="184"/>
      <c r="C71" s="184"/>
      <c r="D71" s="184"/>
      <c r="E71" s="184"/>
      <c r="F71" s="184"/>
      <c r="G71" s="184"/>
      <c r="H71" s="184"/>
      <c r="I71" s="184"/>
      <c r="J71" s="184"/>
      <c r="L71" s="184"/>
      <c r="M71" s="184"/>
      <c r="N71" s="184"/>
      <c r="O71" s="184"/>
      <c r="P71" s="184"/>
      <c r="Q71" s="184"/>
      <c r="R71" s="184"/>
      <c r="S71" s="184"/>
      <c r="T71" s="184"/>
    </row>
    <row r="72" spans="1:23" x14ac:dyDescent="0.2">
      <c r="A72" s="184"/>
      <c r="B72" s="184"/>
      <c r="C72" s="184"/>
      <c r="D72" s="184"/>
      <c r="E72" s="184"/>
      <c r="F72" s="184"/>
      <c r="G72" s="184"/>
      <c r="H72" s="184"/>
      <c r="I72" s="184"/>
      <c r="J72" s="184"/>
      <c r="L72" s="184"/>
      <c r="M72" s="184"/>
      <c r="N72" s="184"/>
      <c r="O72" s="184"/>
      <c r="P72" s="184"/>
      <c r="Q72" s="184"/>
      <c r="R72" s="184"/>
      <c r="S72" s="184"/>
      <c r="T72" s="184"/>
    </row>
    <row r="73" spans="1:23" x14ac:dyDescent="0.2">
      <c r="A73" s="184"/>
      <c r="B73" s="184"/>
      <c r="C73" s="184"/>
      <c r="D73" s="184"/>
      <c r="E73" s="184"/>
      <c r="F73" s="184"/>
      <c r="G73" s="184"/>
      <c r="H73" s="184"/>
      <c r="I73" s="184"/>
      <c r="J73" s="184"/>
      <c r="L73" s="184"/>
      <c r="M73" s="184"/>
      <c r="N73" s="184"/>
      <c r="O73" s="184"/>
      <c r="P73" s="184"/>
      <c r="Q73" s="184"/>
      <c r="R73" s="184"/>
      <c r="S73" s="184"/>
      <c r="T73" s="184"/>
    </row>
    <row r="74" spans="1:23" x14ac:dyDescent="0.2">
      <c r="A74" s="184"/>
      <c r="B74" s="184"/>
      <c r="C74" s="184"/>
      <c r="D74" s="184"/>
      <c r="E74" s="184"/>
      <c r="F74" s="184"/>
      <c r="G74" s="184"/>
      <c r="H74" s="184"/>
      <c r="I74" s="184"/>
      <c r="J74" s="184"/>
      <c r="L74" s="184"/>
      <c r="M74" s="184"/>
      <c r="N74" s="184"/>
      <c r="O74" s="184"/>
      <c r="P74" s="184"/>
      <c r="Q74" s="184"/>
      <c r="R74" s="184"/>
      <c r="S74" s="184"/>
      <c r="T74" s="184"/>
    </row>
    <row r="75" spans="1:23" x14ac:dyDescent="0.2">
      <c r="A75" s="184"/>
      <c r="B75" s="184"/>
      <c r="C75" s="184"/>
      <c r="D75" s="184"/>
      <c r="E75" s="184"/>
      <c r="F75" s="184"/>
      <c r="G75" s="184"/>
      <c r="H75" s="184"/>
      <c r="I75" s="184"/>
      <c r="J75" s="184"/>
      <c r="L75" s="184"/>
      <c r="M75" s="184"/>
      <c r="N75" s="184"/>
      <c r="O75" s="184"/>
      <c r="P75" s="184"/>
      <c r="Q75" s="184"/>
      <c r="R75" s="184"/>
      <c r="S75" s="184"/>
      <c r="T75" s="184"/>
    </row>
    <row r="76" spans="1:23" x14ac:dyDescent="0.2">
      <c r="A76" s="184"/>
      <c r="B76" s="184"/>
      <c r="C76" s="184"/>
      <c r="D76" s="184"/>
      <c r="E76" s="184"/>
      <c r="F76" s="184"/>
      <c r="G76" s="184"/>
      <c r="H76" s="184"/>
      <c r="I76" s="184"/>
      <c r="J76" s="184"/>
      <c r="L76" s="184"/>
      <c r="M76" s="184"/>
      <c r="N76" s="184"/>
      <c r="O76" s="184"/>
      <c r="P76" s="184"/>
      <c r="Q76" s="184"/>
      <c r="R76" s="184"/>
      <c r="S76" s="184"/>
      <c r="T76" s="184"/>
    </row>
    <row r="77" spans="1:23" x14ac:dyDescent="0.2">
      <c r="A77" s="184"/>
      <c r="B77" s="184"/>
      <c r="C77" s="184"/>
      <c r="D77" s="184"/>
      <c r="E77" s="184"/>
      <c r="F77" s="184"/>
      <c r="G77" s="184"/>
      <c r="H77" s="184"/>
      <c r="I77" s="184"/>
      <c r="J77" s="184"/>
      <c r="L77" s="184"/>
      <c r="M77" s="184"/>
      <c r="N77" s="184"/>
      <c r="O77" s="184"/>
      <c r="P77" s="184"/>
      <c r="Q77" s="184"/>
      <c r="R77" s="184"/>
      <c r="S77" s="184"/>
      <c r="T77" s="184"/>
    </row>
    <row r="78" spans="1:23" x14ac:dyDescent="0.2">
      <c r="A78" s="184"/>
      <c r="B78" s="184"/>
      <c r="C78" s="184"/>
      <c r="D78" s="184"/>
      <c r="E78" s="184"/>
      <c r="F78" s="184"/>
      <c r="G78" s="184"/>
      <c r="H78" s="184"/>
      <c r="I78" s="184"/>
      <c r="J78" s="184"/>
      <c r="L78" s="184"/>
      <c r="M78" s="184"/>
      <c r="N78" s="184"/>
      <c r="O78" s="184"/>
      <c r="P78" s="184"/>
      <c r="Q78" s="184"/>
      <c r="R78" s="184"/>
      <c r="S78" s="184"/>
      <c r="T78" s="184"/>
    </row>
    <row r="79" spans="1:23" x14ac:dyDescent="0.2">
      <c r="A79" s="184"/>
      <c r="B79" s="184"/>
      <c r="C79" s="184"/>
      <c r="D79" s="184"/>
      <c r="E79" s="184"/>
      <c r="F79" s="184"/>
      <c r="G79" s="184"/>
      <c r="H79" s="184"/>
      <c r="I79" s="184"/>
      <c r="J79" s="184"/>
      <c r="L79" s="184"/>
      <c r="M79" s="184"/>
      <c r="N79" s="184"/>
      <c r="O79" s="184"/>
      <c r="P79" s="184"/>
      <c r="Q79" s="184"/>
      <c r="R79" s="184"/>
      <c r="S79" s="184"/>
      <c r="T79" s="184"/>
    </row>
    <row r="80" spans="1:23" x14ac:dyDescent="0.2">
      <c r="A80" s="184"/>
      <c r="B80" s="184"/>
      <c r="C80" s="184"/>
      <c r="D80" s="184"/>
      <c r="E80" s="184"/>
      <c r="F80" s="184"/>
      <c r="G80" s="184"/>
      <c r="H80" s="184"/>
      <c r="I80" s="184"/>
      <c r="J80" s="184"/>
      <c r="L80" s="184"/>
      <c r="M80" s="184"/>
      <c r="N80" s="184"/>
      <c r="O80" s="184"/>
      <c r="P80" s="184"/>
      <c r="Q80" s="184"/>
      <c r="R80" s="184"/>
      <c r="S80" s="184"/>
      <c r="T80" s="184"/>
    </row>
    <row r="81" spans="1:14" x14ac:dyDescent="0.2">
      <c r="A81" s="184"/>
      <c r="B81" s="184"/>
      <c r="C81" s="184"/>
      <c r="D81" s="184"/>
      <c r="E81" s="184"/>
      <c r="F81" s="184"/>
      <c r="G81" s="184"/>
      <c r="H81" s="184"/>
      <c r="I81" s="184"/>
      <c r="J81" s="184"/>
      <c r="L81" s="183"/>
      <c r="M81" s="183"/>
      <c r="N81" s="183"/>
    </row>
    <row r="82" spans="1:14" x14ac:dyDescent="0.2">
      <c r="A82" s="184"/>
      <c r="B82" s="184"/>
      <c r="C82" s="184"/>
      <c r="D82" s="184"/>
      <c r="E82" s="184"/>
      <c r="F82" s="184"/>
      <c r="G82" s="184"/>
      <c r="H82" s="184"/>
      <c r="I82" s="184"/>
      <c r="J82" s="184"/>
      <c r="L82" s="183"/>
      <c r="M82" s="183"/>
      <c r="N82" s="183"/>
    </row>
    <row r="83" spans="1:14" x14ac:dyDescent="0.2">
      <c r="A83" s="184"/>
      <c r="B83" s="184"/>
      <c r="C83" s="184"/>
      <c r="D83" s="184"/>
      <c r="E83" s="184"/>
      <c r="F83" s="184"/>
      <c r="G83" s="184"/>
      <c r="H83" s="184"/>
      <c r="I83" s="184"/>
      <c r="J83" s="184"/>
      <c r="L83" s="183"/>
      <c r="M83" s="183"/>
      <c r="N83" s="183"/>
    </row>
    <row r="84" spans="1:14" x14ac:dyDescent="0.2">
      <c r="A84" s="184"/>
      <c r="B84" s="184"/>
      <c r="C84" s="184"/>
      <c r="D84" s="184"/>
      <c r="E84" s="184"/>
      <c r="F84" s="184"/>
      <c r="G84" s="184"/>
      <c r="H84" s="184"/>
      <c r="I84" s="184"/>
      <c r="J84" s="184"/>
      <c r="L84" s="183"/>
      <c r="M84" s="183"/>
      <c r="N84" s="183"/>
    </row>
    <row r="85" spans="1:14" x14ac:dyDescent="0.2">
      <c r="A85" s="184"/>
      <c r="B85" s="184"/>
      <c r="C85" s="184"/>
      <c r="D85" s="184"/>
      <c r="E85" s="184"/>
      <c r="F85" s="184"/>
      <c r="G85" s="184"/>
      <c r="H85" s="184"/>
      <c r="I85" s="184"/>
      <c r="J85" s="184"/>
      <c r="L85" s="183"/>
      <c r="M85" s="183"/>
      <c r="N85" s="183"/>
    </row>
    <row r="86" spans="1:14" x14ac:dyDescent="0.2">
      <c r="A86" s="184"/>
      <c r="B86" s="184"/>
      <c r="C86" s="184"/>
      <c r="D86" s="184"/>
      <c r="E86" s="184"/>
      <c r="F86" s="184"/>
      <c r="G86" s="184"/>
      <c r="H86" s="184"/>
      <c r="I86" s="184"/>
      <c r="J86" s="184"/>
      <c r="L86" s="183"/>
      <c r="M86" s="183"/>
      <c r="N86" s="183"/>
    </row>
    <row r="87" spans="1:14" x14ac:dyDescent="0.2">
      <c r="A87" s="184"/>
      <c r="B87" s="184"/>
      <c r="C87" s="184"/>
      <c r="D87" s="184"/>
      <c r="E87" s="184"/>
      <c r="F87" s="184"/>
      <c r="G87" s="184"/>
      <c r="H87" s="184"/>
      <c r="I87" s="184"/>
      <c r="J87" s="184"/>
      <c r="L87" s="184"/>
      <c r="M87" s="185"/>
      <c r="N87" s="184"/>
    </row>
    <row r="88" spans="1:14" x14ac:dyDescent="0.2">
      <c r="A88" s="184"/>
      <c r="B88" s="184"/>
      <c r="C88" s="184"/>
      <c r="D88" s="184"/>
      <c r="E88" s="184"/>
      <c r="F88" s="184"/>
      <c r="G88" s="184"/>
      <c r="H88" s="184"/>
      <c r="I88" s="184"/>
      <c r="J88" s="184"/>
      <c r="L88" s="183"/>
      <c r="M88" s="183"/>
      <c r="N88" s="183"/>
    </row>
    <row r="89" spans="1:14" x14ac:dyDescent="0.2">
      <c r="A89" s="184"/>
      <c r="B89" s="184"/>
      <c r="C89" s="184"/>
      <c r="D89" s="184"/>
      <c r="E89" s="184"/>
      <c r="F89" s="184"/>
      <c r="G89" s="184"/>
      <c r="H89" s="184"/>
      <c r="I89" s="184"/>
      <c r="J89" s="184"/>
      <c r="L89" s="183"/>
      <c r="M89" s="183"/>
      <c r="N89" s="183"/>
    </row>
    <row r="90" spans="1:14" x14ac:dyDescent="0.2">
      <c r="A90" s="184"/>
      <c r="B90" s="184"/>
      <c r="C90" s="184"/>
      <c r="D90" s="184"/>
      <c r="E90" s="184"/>
      <c r="F90" s="184"/>
      <c r="G90" s="184"/>
      <c r="H90" s="184"/>
      <c r="I90" s="184"/>
      <c r="J90" s="184"/>
      <c r="L90" s="183"/>
      <c r="M90" s="183"/>
      <c r="N90" s="183"/>
    </row>
    <row r="91" spans="1:14" x14ac:dyDescent="0.2">
      <c r="A91" s="184"/>
      <c r="B91" s="184"/>
      <c r="C91" s="184"/>
      <c r="D91" s="184"/>
      <c r="E91" s="184"/>
      <c r="F91" s="184"/>
      <c r="G91" s="184"/>
      <c r="H91" s="184"/>
      <c r="I91" s="184"/>
      <c r="J91" s="184"/>
      <c r="L91" s="183"/>
      <c r="M91" s="183"/>
      <c r="N91" s="183"/>
    </row>
    <row r="92" spans="1:14" x14ac:dyDescent="0.2">
      <c r="A92" s="184"/>
      <c r="B92" s="184"/>
      <c r="C92" s="184"/>
      <c r="D92" s="184"/>
      <c r="E92" s="184"/>
      <c r="F92" s="184"/>
      <c r="G92" s="184"/>
      <c r="H92" s="184"/>
      <c r="I92" s="184"/>
      <c r="J92" s="184"/>
      <c r="L92" s="183"/>
      <c r="M92" s="183"/>
      <c r="N92" s="183"/>
    </row>
    <row r="93" spans="1:14" x14ac:dyDescent="0.2">
      <c r="A93" s="184"/>
      <c r="B93" s="184"/>
      <c r="C93" s="184"/>
      <c r="D93" s="184"/>
      <c r="E93" s="184"/>
      <c r="F93" s="184"/>
      <c r="G93" s="184"/>
      <c r="H93" s="184"/>
      <c r="I93" s="184"/>
      <c r="J93" s="184"/>
      <c r="L93" s="183"/>
      <c r="M93" s="183"/>
      <c r="N93" s="183"/>
    </row>
    <row r="94" spans="1:14" x14ac:dyDescent="0.2">
      <c r="A94" s="184"/>
      <c r="B94" s="184"/>
      <c r="C94" s="184"/>
      <c r="D94" s="184"/>
      <c r="E94" s="184"/>
      <c r="F94" s="184"/>
      <c r="G94" s="184"/>
      <c r="H94" s="184"/>
      <c r="I94" s="184"/>
      <c r="J94" s="184"/>
      <c r="L94" s="183"/>
      <c r="M94" s="183"/>
      <c r="N94" s="183"/>
    </row>
    <row r="95" spans="1:14" x14ac:dyDescent="0.2">
      <c r="A95" s="183"/>
      <c r="B95" s="183"/>
      <c r="C95" s="183"/>
      <c r="D95" s="183"/>
      <c r="E95" s="183"/>
      <c r="F95" s="183"/>
      <c r="G95" s="183"/>
      <c r="H95" s="183"/>
      <c r="I95" s="183"/>
      <c r="J95" s="183"/>
      <c r="L95" s="183"/>
      <c r="M95" s="183"/>
      <c r="N95" s="183"/>
    </row>
    <row r="96" spans="1:14" x14ac:dyDescent="0.2">
      <c r="A96" s="183"/>
      <c r="B96" s="183"/>
      <c r="C96" s="183"/>
      <c r="D96" s="183"/>
      <c r="E96" s="183"/>
      <c r="F96" s="183"/>
      <c r="G96" s="183"/>
      <c r="H96" s="183"/>
      <c r="I96" s="183"/>
      <c r="J96" s="183"/>
      <c r="L96" s="183"/>
      <c r="M96" s="183"/>
      <c r="N96" s="183"/>
    </row>
    <row r="97" spans="1:65" x14ac:dyDescent="0.2">
      <c r="A97" s="183"/>
      <c r="B97" s="183"/>
      <c r="C97" s="183"/>
      <c r="D97" s="183"/>
      <c r="E97" s="183"/>
      <c r="F97" s="183"/>
      <c r="G97" s="183"/>
      <c r="H97" s="183"/>
      <c r="I97" s="183"/>
      <c r="J97" s="183"/>
      <c r="L97" s="184"/>
      <c r="M97" s="185"/>
      <c r="N97" s="184"/>
    </row>
    <row r="98" spans="1:65" x14ac:dyDescent="0.2">
      <c r="A98" s="183"/>
      <c r="B98" s="183"/>
      <c r="C98" s="183"/>
      <c r="D98" s="183"/>
      <c r="E98" s="183"/>
      <c r="F98" s="183"/>
      <c r="G98" s="183"/>
      <c r="H98" s="183"/>
      <c r="I98" s="183"/>
      <c r="J98" s="183"/>
      <c r="L98" s="183"/>
      <c r="M98" s="183"/>
      <c r="N98" s="183"/>
    </row>
    <row r="99" spans="1:65" x14ac:dyDescent="0.2">
      <c r="A99" s="183"/>
      <c r="B99" s="183"/>
      <c r="C99" s="183"/>
      <c r="D99" s="183"/>
      <c r="E99" s="183"/>
      <c r="F99" s="183"/>
      <c r="G99" s="183"/>
      <c r="H99" s="183"/>
      <c r="I99" s="183"/>
      <c r="J99" s="183"/>
      <c r="L99" s="183"/>
      <c r="M99" s="183"/>
      <c r="N99" s="183"/>
    </row>
    <row r="100" spans="1:65" x14ac:dyDescent="0.2">
      <c r="A100" s="183"/>
      <c r="B100" s="183"/>
      <c r="C100" s="183"/>
      <c r="D100" s="183"/>
      <c r="E100" s="183"/>
      <c r="F100" s="183"/>
      <c r="G100" s="183"/>
      <c r="H100" s="183"/>
      <c r="I100" s="183"/>
      <c r="J100" s="183"/>
      <c r="L100" s="183"/>
      <c r="M100" s="183"/>
      <c r="N100" s="183"/>
    </row>
    <row r="101" spans="1:65" x14ac:dyDescent="0.2">
      <c r="A101" s="183"/>
      <c r="B101" s="183"/>
      <c r="C101" s="183"/>
      <c r="D101" s="183"/>
      <c r="E101" s="183"/>
      <c r="F101" s="183"/>
      <c r="G101" s="183"/>
      <c r="H101" s="183"/>
      <c r="I101" s="183"/>
      <c r="J101" s="183"/>
      <c r="L101" s="183"/>
      <c r="M101" s="183"/>
      <c r="N101" s="183"/>
    </row>
    <row r="102" spans="1:65" x14ac:dyDescent="0.2">
      <c r="A102" s="183"/>
      <c r="B102" s="183"/>
      <c r="C102" s="183"/>
      <c r="D102" s="183"/>
      <c r="E102" s="183"/>
      <c r="F102" s="183"/>
      <c r="G102" s="183"/>
      <c r="H102" s="183"/>
      <c r="I102" s="183"/>
      <c r="J102" s="183"/>
      <c r="L102" s="183"/>
      <c r="M102" s="183"/>
      <c r="N102" s="183"/>
    </row>
    <row r="103" spans="1:65" x14ac:dyDescent="0.2">
      <c r="A103" s="183"/>
      <c r="B103" s="183"/>
      <c r="C103" s="183"/>
      <c r="D103" s="183"/>
      <c r="E103" s="183"/>
      <c r="F103" s="183"/>
      <c r="G103" s="183"/>
      <c r="H103" s="183"/>
      <c r="I103" s="183"/>
      <c r="J103" s="183"/>
      <c r="L103" s="183"/>
      <c r="M103" s="183"/>
      <c r="N103" s="183"/>
    </row>
    <row r="104" spans="1:65" x14ac:dyDescent="0.2">
      <c r="A104" s="183"/>
      <c r="B104" s="183"/>
      <c r="C104" s="183"/>
      <c r="D104" s="183"/>
      <c r="E104" s="183"/>
      <c r="F104" s="183"/>
      <c r="G104" s="183"/>
      <c r="H104" s="183"/>
      <c r="I104" s="183"/>
      <c r="J104" s="183"/>
      <c r="L104" s="183"/>
      <c r="M104" s="183"/>
      <c r="N104" s="183"/>
    </row>
    <row r="105" spans="1:65" x14ac:dyDescent="0.2">
      <c r="A105" s="183"/>
      <c r="B105" s="183"/>
      <c r="C105" s="183"/>
      <c r="D105" s="183"/>
      <c r="E105" s="183"/>
      <c r="F105" s="183"/>
      <c r="G105" s="183"/>
      <c r="H105" s="183"/>
      <c r="I105" s="183"/>
      <c r="J105" s="183"/>
      <c r="L105" s="183"/>
      <c r="M105" s="183"/>
      <c r="N105" s="183"/>
    </row>
    <row r="106" spans="1:65" x14ac:dyDescent="0.2">
      <c r="A106" s="183"/>
      <c r="B106" s="183"/>
      <c r="C106" s="183"/>
      <c r="D106" s="183"/>
      <c r="E106" s="183"/>
      <c r="F106" s="183"/>
      <c r="G106" s="183"/>
      <c r="H106" s="183"/>
      <c r="I106" s="183"/>
      <c r="J106" s="183"/>
      <c r="L106" s="183"/>
      <c r="M106" s="183"/>
      <c r="N106" s="183"/>
    </row>
    <row r="107" spans="1:65" x14ac:dyDescent="0.2">
      <c r="A107" s="183"/>
      <c r="B107" s="183"/>
      <c r="C107" s="183"/>
      <c r="D107" s="183"/>
      <c r="E107" s="183"/>
      <c r="F107" s="183"/>
      <c r="G107" s="183"/>
      <c r="H107" s="183"/>
      <c r="I107" s="183"/>
      <c r="J107" s="183"/>
      <c r="L107" s="184"/>
      <c r="M107" s="185"/>
      <c r="N107" s="184"/>
    </row>
    <row r="108" spans="1:65" x14ac:dyDescent="0.2">
      <c r="A108" s="183"/>
      <c r="B108" s="183"/>
      <c r="C108" s="183"/>
      <c r="D108" s="183"/>
      <c r="E108" s="183"/>
      <c r="F108" s="183"/>
      <c r="G108" s="183"/>
      <c r="H108" s="183"/>
      <c r="I108" s="183"/>
      <c r="J108" s="183"/>
      <c r="K108" s="183"/>
      <c r="L108" s="183"/>
      <c r="M108" s="183"/>
      <c r="N108" s="183"/>
      <c r="O108" s="183"/>
      <c r="P108" s="183"/>
      <c r="Q108" s="183"/>
      <c r="R108" s="183"/>
      <c r="S108" s="183"/>
      <c r="T108" s="183"/>
      <c r="U108" s="183"/>
      <c r="V108" s="183"/>
      <c r="W108" s="183"/>
      <c r="X108" s="183"/>
      <c r="Y108" s="183"/>
      <c r="Z108" s="183"/>
      <c r="AA108" s="183"/>
      <c r="AB108" s="183"/>
      <c r="AC108" s="183"/>
      <c r="AD108" s="183"/>
      <c r="AE108" s="183"/>
      <c r="AF108" s="183"/>
      <c r="AG108" s="183"/>
      <c r="AH108" s="183"/>
      <c r="AI108" s="183"/>
      <c r="AJ108" s="183"/>
      <c r="AK108" s="183"/>
      <c r="AL108" s="183"/>
      <c r="AM108" s="183"/>
      <c r="AN108" s="183"/>
      <c r="AO108" s="183"/>
      <c r="AP108" s="183"/>
      <c r="AQ108" s="183"/>
      <c r="AR108" s="183"/>
      <c r="AS108" s="183"/>
      <c r="AT108" s="183"/>
      <c r="AU108" s="183"/>
      <c r="AV108" s="183"/>
      <c r="AW108" s="183"/>
      <c r="AX108" s="183"/>
      <c r="AY108" s="183"/>
      <c r="AZ108" s="183"/>
      <c r="BA108" s="183"/>
      <c r="BB108" s="183"/>
      <c r="BC108" s="183"/>
      <c r="BD108" s="183"/>
      <c r="BE108" s="183"/>
      <c r="BF108" s="183"/>
      <c r="BG108" s="183"/>
      <c r="BH108" s="183"/>
      <c r="BI108" s="183"/>
      <c r="BJ108" s="183"/>
      <c r="BK108" s="183"/>
      <c r="BL108" s="183"/>
      <c r="BM108" s="183"/>
    </row>
    <row r="109" spans="1:65" x14ac:dyDescent="0.2">
      <c r="A109" s="183"/>
      <c r="B109" s="183"/>
      <c r="C109" s="183"/>
      <c r="D109" s="183"/>
      <c r="E109" s="183"/>
      <c r="F109" s="183"/>
      <c r="G109" s="183"/>
      <c r="H109" s="183"/>
      <c r="I109" s="183"/>
      <c r="J109" s="183"/>
      <c r="K109" s="183"/>
      <c r="L109" s="183"/>
      <c r="M109" s="183"/>
      <c r="N109" s="183"/>
      <c r="O109" s="183"/>
      <c r="P109" s="183"/>
      <c r="Q109" s="183"/>
      <c r="R109" s="183"/>
      <c r="S109" s="183"/>
      <c r="T109" s="183"/>
      <c r="U109" s="183"/>
      <c r="V109" s="183"/>
      <c r="W109" s="183"/>
      <c r="X109" s="183"/>
      <c r="Y109" s="183"/>
      <c r="Z109" s="183"/>
      <c r="AA109" s="183"/>
      <c r="AB109" s="183"/>
      <c r="AC109" s="183"/>
      <c r="AD109" s="183"/>
      <c r="AE109" s="183"/>
      <c r="AF109" s="183"/>
      <c r="AG109" s="183"/>
      <c r="AH109" s="183"/>
      <c r="AI109" s="183"/>
      <c r="AJ109" s="183"/>
      <c r="AK109" s="183"/>
      <c r="AL109" s="183"/>
      <c r="AM109" s="183"/>
      <c r="AN109" s="183"/>
      <c r="AO109" s="183"/>
      <c r="AP109" s="183"/>
      <c r="AQ109" s="183"/>
      <c r="AR109" s="183"/>
      <c r="AS109" s="183"/>
      <c r="AT109" s="183"/>
      <c r="AU109" s="183"/>
      <c r="AV109" s="183"/>
      <c r="AW109" s="183"/>
      <c r="AX109" s="183"/>
      <c r="AY109" s="183"/>
      <c r="AZ109" s="183"/>
      <c r="BA109" s="183"/>
      <c r="BB109" s="183"/>
      <c r="BC109" s="183"/>
      <c r="BD109" s="183"/>
      <c r="BE109" s="183"/>
      <c r="BF109" s="183"/>
      <c r="BG109" s="183"/>
      <c r="BH109" s="183"/>
      <c r="BI109" s="183"/>
      <c r="BJ109" s="183"/>
      <c r="BK109" s="183"/>
      <c r="BL109" s="183"/>
      <c r="BM109" s="183"/>
    </row>
    <row r="110" spans="1:65" x14ac:dyDescent="0.2">
      <c r="A110" s="183"/>
      <c r="B110" s="183"/>
      <c r="C110" s="183"/>
      <c r="D110" s="183"/>
      <c r="E110" s="183"/>
      <c r="F110" s="183"/>
      <c r="G110" s="183"/>
      <c r="H110" s="183"/>
      <c r="I110" s="183"/>
      <c r="J110" s="183"/>
      <c r="K110" s="183"/>
      <c r="L110" s="183"/>
      <c r="M110" s="183"/>
      <c r="N110" s="183"/>
      <c r="O110" s="183"/>
      <c r="P110" s="183"/>
      <c r="Q110" s="183"/>
      <c r="R110" s="183"/>
      <c r="S110" s="183"/>
      <c r="T110" s="183"/>
      <c r="U110" s="183"/>
      <c r="V110" s="183"/>
      <c r="W110" s="183"/>
      <c r="X110" s="183"/>
      <c r="Y110" s="183"/>
      <c r="Z110" s="183"/>
      <c r="AA110" s="183"/>
      <c r="AB110" s="183"/>
      <c r="AC110" s="183"/>
      <c r="AD110" s="183"/>
      <c r="AE110" s="183"/>
      <c r="AF110" s="183"/>
      <c r="AG110" s="183"/>
      <c r="AH110" s="183"/>
      <c r="AI110" s="183"/>
      <c r="AJ110" s="183"/>
      <c r="AK110" s="183"/>
      <c r="AL110" s="183"/>
      <c r="AM110" s="183"/>
      <c r="AN110" s="183"/>
      <c r="AO110" s="183"/>
      <c r="AP110" s="183"/>
      <c r="AQ110" s="183"/>
      <c r="AR110" s="183"/>
      <c r="AS110" s="183"/>
      <c r="AT110" s="183"/>
      <c r="AU110" s="183"/>
      <c r="AV110" s="183"/>
      <c r="AW110" s="183"/>
      <c r="AX110" s="183"/>
      <c r="AY110" s="183"/>
      <c r="AZ110" s="183"/>
      <c r="BA110" s="183"/>
      <c r="BB110" s="183"/>
      <c r="BC110" s="183"/>
      <c r="BD110" s="183"/>
      <c r="BE110" s="183"/>
      <c r="BF110" s="183"/>
      <c r="BG110" s="183"/>
      <c r="BH110" s="183"/>
      <c r="BI110" s="183"/>
      <c r="BJ110" s="183"/>
      <c r="BK110" s="183"/>
      <c r="BL110" s="183"/>
      <c r="BM110" s="183"/>
    </row>
    <row r="111" spans="1:65" x14ac:dyDescent="0.2">
      <c r="A111" s="183"/>
      <c r="B111" s="183"/>
      <c r="C111" s="183"/>
      <c r="D111" s="183"/>
      <c r="E111" s="183"/>
      <c r="F111" s="183"/>
      <c r="G111" s="183"/>
      <c r="H111" s="183"/>
      <c r="I111" s="183"/>
      <c r="J111" s="183"/>
      <c r="K111" s="183"/>
      <c r="L111" s="183"/>
      <c r="M111" s="183"/>
      <c r="N111" s="183"/>
      <c r="O111" s="183"/>
      <c r="P111" s="183"/>
      <c r="Q111" s="183"/>
      <c r="R111" s="183"/>
      <c r="S111" s="183"/>
      <c r="T111" s="183"/>
      <c r="U111" s="183"/>
      <c r="V111" s="183"/>
      <c r="W111" s="183"/>
      <c r="X111" s="183"/>
      <c r="Y111" s="183"/>
      <c r="Z111" s="183"/>
      <c r="AA111" s="183"/>
      <c r="AB111" s="183"/>
      <c r="AC111" s="183"/>
      <c r="AD111" s="183"/>
      <c r="AE111" s="183"/>
      <c r="AF111" s="183"/>
      <c r="AG111" s="183"/>
      <c r="AH111" s="183"/>
      <c r="AI111" s="183"/>
      <c r="AJ111" s="183"/>
      <c r="AK111" s="183"/>
      <c r="AL111" s="183"/>
      <c r="AM111" s="183"/>
      <c r="AN111" s="183"/>
      <c r="AO111" s="183"/>
      <c r="AP111" s="183"/>
      <c r="AQ111" s="183"/>
      <c r="AR111" s="183"/>
      <c r="AS111" s="183"/>
      <c r="AT111" s="183"/>
      <c r="AU111" s="183"/>
      <c r="AV111" s="183"/>
      <c r="AW111" s="183"/>
      <c r="AX111" s="183"/>
      <c r="AY111" s="183"/>
      <c r="AZ111" s="183"/>
      <c r="BA111" s="183"/>
      <c r="BB111" s="183"/>
      <c r="BC111" s="183"/>
      <c r="BD111" s="183"/>
      <c r="BE111" s="183"/>
      <c r="BF111" s="183"/>
      <c r="BG111" s="183"/>
      <c r="BH111" s="183"/>
      <c r="BI111" s="183"/>
      <c r="BJ111" s="183"/>
      <c r="BK111" s="183"/>
      <c r="BL111" s="183"/>
      <c r="BM111" s="183"/>
    </row>
    <row r="112" spans="1:65" x14ac:dyDescent="0.2">
      <c r="A112" s="183"/>
      <c r="B112" s="183"/>
      <c r="C112" s="183"/>
      <c r="D112" s="183"/>
      <c r="E112" s="183"/>
      <c r="F112" s="183"/>
      <c r="G112" s="183"/>
      <c r="H112" s="183"/>
      <c r="I112" s="183"/>
      <c r="J112" s="183"/>
      <c r="K112" s="183"/>
      <c r="L112" s="183"/>
      <c r="M112" s="183"/>
      <c r="N112" s="183"/>
      <c r="O112" s="183"/>
      <c r="P112" s="183"/>
      <c r="Q112" s="183"/>
      <c r="R112" s="183"/>
      <c r="S112" s="183"/>
      <c r="T112" s="183"/>
      <c r="U112" s="183"/>
      <c r="V112" s="183"/>
      <c r="W112" s="183"/>
      <c r="X112" s="183"/>
      <c r="Y112" s="183"/>
      <c r="Z112" s="183"/>
      <c r="AA112" s="183"/>
      <c r="AB112" s="183"/>
      <c r="AC112" s="183"/>
      <c r="AD112" s="183"/>
      <c r="AE112" s="183"/>
      <c r="AF112" s="183"/>
      <c r="AG112" s="183"/>
      <c r="AH112" s="183"/>
      <c r="AI112" s="183"/>
      <c r="AJ112" s="183"/>
      <c r="AK112" s="183"/>
      <c r="AL112" s="183"/>
      <c r="AM112" s="183"/>
      <c r="AN112" s="183"/>
      <c r="AO112" s="183"/>
      <c r="AP112" s="183"/>
      <c r="AQ112" s="183"/>
      <c r="AR112" s="183"/>
      <c r="AS112" s="183"/>
      <c r="AT112" s="183"/>
      <c r="AU112" s="183"/>
      <c r="AV112" s="183"/>
      <c r="AW112" s="183"/>
      <c r="AX112" s="183"/>
      <c r="AY112" s="183"/>
      <c r="AZ112" s="183"/>
      <c r="BA112" s="183"/>
      <c r="BB112" s="183"/>
      <c r="BC112" s="183"/>
      <c r="BD112" s="183"/>
      <c r="BE112" s="183"/>
      <c r="BF112" s="183"/>
      <c r="BG112" s="183"/>
      <c r="BH112" s="183"/>
      <c r="BI112" s="183"/>
      <c r="BJ112" s="183"/>
      <c r="BK112" s="183"/>
      <c r="BL112" s="183"/>
      <c r="BM112" s="183"/>
    </row>
    <row r="113" spans="1:65" x14ac:dyDescent="0.2">
      <c r="A113" s="183"/>
      <c r="B113" s="183"/>
      <c r="C113" s="183"/>
      <c r="D113" s="183"/>
      <c r="E113" s="183"/>
      <c r="F113" s="183"/>
      <c r="G113" s="183"/>
      <c r="H113" s="183"/>
      <c r="I113" s="183"/>
      <c r="J113" s="183"/>
      <c r="K113" s="183"/>
      <c r="L113" s="183"/>
      <c r="M113" s="183"/>
      <c r="N113" s="183"/>
      <c r="O113" s="183"/>
      <c r="P113" s="183"/>
      <c r="Q113" s="183"/>
      <c r="R113" s="183"/>
      <c r="S113" s="183"/>
      <c r="T113" s="183"/>
      <c r="U113" s="183"/>
      <c r="V113" s="183"/>
      <c r="W113" s="183"/>
      <c r="X113" s="183"/>
      <c r="Y113" s="183"/>
      <c r="Z113" s="183"/>
      <c r="AA113" s="183"/>
      <c r="AB113" s="183"/>
      <c r="AC113" s="183"/>
      <c r="AD113" s="183"/>
      <c r="AE113" s="183"/>
      <c r="AF113" s="183"/>
      <c r="AG113" s="183"/>
      <c r="AH113" s="183"/>
      <c r="AI113" s="183"/>
      <c r="AJ113" s="183"/>
      <c r="AK113" s="183"/>
      <c r="AL113" s="183"/>
      <c r="AM113" s="183"/>
      <c r="AN113" s="183"/>
      <c r="AO113" s="183"/>
      <c r="AP113" s="183"/>
      <c r="AQ113" s="183"/>
      <c r="AR113" s="183"/>
      <c r="AS113" s="183"/>
      <c r="AT113" s="183"/>
      <c r="AU113" s="183"/>
      <c r="AV113" s="183"/>
      <c r="AW113" s="183"/>
      <c r="AX113" s="183"/>
      <c r="AY113" s="183"/>
      <c r="AZ113" s="183"/>
      <c r="BA113" s="183"/>
      <c r="BB113" s="183"/>
      <c r="BC113" s="183"/>
      <c r="BD113" s="183"/>
      <c r="BE113" s="183"/>
      <c r="BF113" s="183"/>
      <c r="BG113" s="183"/>
      <c r="BH113" s="183"/>
      <c r="BI113" s="183"/>
      <c r="BJ113" s="183"/>
      <c r="BK113" s="183"/>
      <c r="BL113" s="183"/>
      <c r="BM113" s="183"/>
    </row>
    <row r="114" spans="1:65" x14ac:dyDescent="0.2">
      <c r="A114" s="183"/>
      <c r="B114" s="183"/>
      <c r="C114" s="183"/>
      <c r="D114" s="183"/>
      <c r="E114" s="183"/>
      <c r="F114" s="183"/>
      <c r="G114" s="183"/>
      <c r="H114" s="183"/>
      <c r="I114" s="183"/>
      <c r="J114" s="183"/>
      <c r="K114" s="183"/>
      <c r="L114" s="183"/>
      <c r="M114" s="183"/>
      <c r="N114" s="183"/>
      <c r="O114" s="183"/>
      <c r="P114" s="183"/>
      <c r="Q114" s="183"/>
      <c r="R114" s="183"/>
      <c r="S114" s="183"/>
      <c r="T114" s="183"/>
      <c r="U114" s="183"/>
      <c r="V114" s="183"/>
      <c r="W114" s="183"/>
      <c r="X114" s="183"/>
      <c r="Y114" s="183"/>
      <c r="Z114" s="183"/>
      <c r="AA114" s="183"/>
      <c r="AB114" s="183"/>
      <c r="AC114" s="183"/>
      <c r="AD114" s="183"/>
      <c r="AE114" s="183"/>
      <c r="AF114" s="183"/>
      <c r="AG114" s="183"/>
      <c r="AH114" s="183"/>
      <c r="AI114" s="183"/>
      <c r="AJ114" s="183"/>
      <c r="AK114" s="183"/>
      <c r="AL114" s="183"/>
      <c r="AM114" s="183"/>
      <c r="AN114" s="183"/>
      <c r="AO114" s="183"/>
      <c r="AP114" s="183"/>
      <c r="AQ114" s="183"/>
      <c r="AR114" s="183"/>
      <c r="AS114" s="183"/>
      <c r="AT114" s="183"/>
      <c r="AU114" s="183"/>
      <c r="AV114" s="183"/>
      <c r="AW114" s="183"/>
      <c r="AX114" s="183"/>
      <c r="AY114" s="183"/>
      <c r="AZ114" s="183"/>
      <c r="BA114" s="183"/>
      <c r="BB114" s="183"/>
      <c r="BC114" s="183"/>
      <c r="BD114" s="183"/>
      <c r="BE114" s="183"/>
      <c r="BF114" s="183"/>
      <c r="BG114" s="183"/>
      <c r="BH114" s="183"/>
      <c r="BI114" s="183"/>
      <c r="BJ114" s="183"/>
      <c r="BK114" s="183"/>
      <c r="BL114" s="183"/>
      <c r="BM114" s="183"/>
    </row>
    <row r="115" spans="1:65" x14ac:dyDescent="0.2">
      <c r="A115" s="183"/>
      <c r="B115" s="183"/>
      <c r="C115" s="183"/>
      <c r="D115" s="183"/>
      <c r="E115" s="183"/>
      <c r="F115" s="183"/>
      <c r="G115" s="183"/>
      <c r="H115" s="183"/>
      <c r="I115" s="183"/>
      <c r="J115" s="183"/>
      <c r="K115" s="183"/>
      <c r="L115" s="183"/>
      <c r="M115" s="183"/>
      <c r="N115" s="183"/>
      <c r="O115" s="183"/>
      <c r="P115" s="183"/>
      <c r="Q115" s="183"/>
      <c r="R115" s="183"/>
      <c r="S115" s="183"/>
      <c r="T115" s="183"/>
      <c r="U115" s="183"/>
      <c r="V115" s="183"/>
      <c r="W115" s="183"/>
      <c r="X115" s="183"/>
      <c r="Y115" s="183"/>
      <c r="Z115" s="183"/>
      <c r="AA115" s="183"/>
      <c r="AB115" s="183"/>
      <c r="AC115" s="183"/>
      <c r="AD115" s="183"/>
      <c r="AE115" s="183"/>
      <c r="AF115" s="183"/>
      <c r="AG115" s="183"/>
      <c r="AH115" s="183"/>
      <c r="AI115" s="183"/>
      <c r="AJ115" s="183"/>
      <c r="AK115" s="183"/>
      <c r="AL115" s="183"/>
      <c r="AM115" s="183"/>
      <c r="AN115" s="183"/>
      <c r="AO115" s="183"/>
      <c r="AP115" s="183"/>
      <c r="AQ115" s="183"/>
      <c r="AR115" s="183"/>
      <c r="AS115" s="183"/>
      <c r="AT115" s="183"/>
      <c r="AU115" s="183"/>
      <c r="AV115" s="183"/>
      <c r="AW115" s="183"/>
      <c r="AX115" s="183"/>
      <c r="AY115" s="183"/>
      <c r="AZ115" s="183"/>
      <c r="BA115" s="183"/>
      <c r="BB115" s="183"/>
      <c r="BC115" s="183"/>
      <c r="BD115" s="183"/>
      <c r="BE115" s="183"/>
      <c r="BF115" s="183"/>
      <c r="BG115" s="183"/>
      <c r="BH115" s="183"/>
      <c r="BI115" s="183"/>
      <c r="BJ115" s="183"/>
      <c r="BK115" s="183"/>
      <c r="BL115" s="183"/>
      <c r="BM115" s="183"/>
    </row>
    <row r="116" spans="1:65" x14ac:dyDescent="0.2">
      <c r="A116" s="183"/>
      <c r="B116" s="183"/>
      <c r="C116" s="183"/>
      <c r="D116" s="183"/>
      <c r="E116" s="183"/>
      <c r="F116" s="183"/>
      <c r="G116" s="183"/>
      <c r="H116" s="183"/>
      <c r="I116" s="183"/>
      <c r="J116" s="183"/>
      <c r="K116" s="183"/>
      <c r="L116" s="183"/>
      <c r="M116" s="183"/>
      <c r="N116" s="183"/>
      <c r="O116" s="183"/>
      <c r="P116" s="183"/>
      <c r="Q116" s="183"/>
      <c r="R116" s="183"/>
      <c r="S116" s="183"/>
      <c r="T116" s="183"/>
      <c r="U116" s="183"/>
      <c r="V116" s="183"/>
      <c r="W116" s="183"/>
      <c r="X116" s="183"/>
      <c r="Y116" s="183"/>
      <c r="Z116" s="183"/>
      <c r="AA116" s="183"/>
      <c r="AB116" s="183"/>
      <c r="AC116" s="183"/>
      <c r="AD116" s="183"/>
      <c r="AE116" s="183"/>
      <c r="AF116" s="183"/>
      <c r="AG116" s="183"/>
      <c r="AH116" s="183"/>
      <c r="AI116" s="183"/>
      <c r="AJ116" s="183"/>
      <c r="AK116" s="183"/>
      <c r="AL116" s="183"/>
      <c r="AM116" s="183"/>
      <c r="AN116" s="183"/>
      <c r="AO116" s="183"/>
      <c r="AP116" s="183"/>
      <c r="AQ116" s="183"/>
      <c r="AR116" s="183"/>
      <c r="AS116" s="183"/>
      <c r="AT116" s="183"/>
      <c r="AU116" s="183"/>
      <c r="AV116" s="183"/>
      <c r="AW116" s="183"/>
      <c r="AX116" s="183"/>
      <c r="AY116" s="183"/>
      <c r="AZ116" s="183"/>
      <c r="BA116" s="183"/>
      <c r="BB116" s="183"/>
      <c r="BC116" s="183"/>
      <c r="BD116" s="183"/>
      <c r="BE116" s="183"/>
      <c r="BF116" s="183"/>
      <c r="BG116" s="183"/>
      <c r="BH116" s="183"/>
      <c r="BI116" s="183"/>
      <c r="BJ116" s="183"/>
      <c r="BK116" s="183"/>
      <c r="BL116" s="183"/>
      <c r="BM116" s="183"/>
    </row>
    <row r="117" spans="1:65" x14ac:dyDescent="0.2">
      <c r="A117" s="183"/>
      <c r="B117" s="183"/>
      <c r="C117" s="183"/>
      <c r="D117" s="183"/>
      <c r="E117" s="183"/>
      <c r="F117" s="183"/>
      <c r="G117" s="183"/>
      <c r="H117" s="183"/>
      <c r="I117" s="183"/>
      <c r="J117" s="183"/>
      <c r="K117" s="183"/>
      <c r="L117" s="183"/>
      <c r="M117" s="183"/>
      <c r="N117" s="183"/>
      <c r="O117" s="183"/>
      <c r="P117" s="183"/>
      <c r="Q117" s="183"/>
      <c r="R117" s="183"/>
      <c r="S117" s="183"/>
      <c r="T117" s="183"/>
      <c r="U117" s="183"/>
      <c r="V117" s="183"/>
      <c r="W117" s="183"/>
      <c r="X117" s="183"/>
      <c r="Y117" s="183"/>
      <c r="Z117" s="183"/>
      <c r="AA117" s="183"/>
      <c r="AB117" s="183"/>
      <c r="AC117" s="183"/>
      <c r="AD117" s="183"/>
      <c r="AE117" s="183"/>
      <c r="AF117" s="183"/>
      <c r="AG117" s="183"/>
      <c r="AH117" s="183"/>
      <c r="AI117" s="183"/>
      <c r="AJ117" s="183"/>
      <c r="AK117" s="183"/>
      <c r="AL117" s="183"/>
      <c r="AM117" s="183"/>
      <c r="AN117" s="183"/>
      <c r="AO117" s="183"/>
      <c r="AP117" s="183"/>
      <c r="AQ117" s="183"/>
      <c r="AR117" s="183"/>
      <c r="AS117" s="183"/>
      <c r="AT117" s="183"/>
      <c r="AU117" s="183"/>
      <c r="AV117" s="183"/>
      <c r="AW117" s="183"/>
      <c r="AX117" s="183"/>
      <c r="AY117" s="183"/>
      <c r="AZ117" s="183"/>
      <c r="BA117" s="183"/>
      <c r="BB117" s="183"/>
      <c r="BC117" s="183"/>
      <c r="BD117" s="183"/>
      <c r="BE117" s="183"/>
      <c r="BF117" s="183"/>
      <c r="BG117" s="183"/>
      <c r="BH117" s="183"/>
      <c r="BI117" s="183"/>
      <c r="BJ117" s="183"/>
      <c r="BK117" s="183"/>
      <c r="BL117" s="183"/>
      <c r="BM117" s="183"/>
    </row>
    <row r="118" spans="1:65" x14ac:dyDescent="0.2">
      <c r="A118" s="183"/>
      <c r="B118" s="183"/>
      <c r="C118" s="183"/>
      <c r="D118" s="183"/>
      <c r="E118" s="183"/>
      <c r="F118" s="183"/>
      <c r="G118" s="183"/>
      <c r="H118" s="183"/>
      <c r="I118" s="183"/>
      <c r="J118" s="183"/>
      <c r="K118" s="183"/>
      <c r="L118" s="183"/>
      <c r="M118" s="183"/>
      <c r="N118" s="183"/>
      <c r="O118" s="183"/>
      <c r="P118" s="183"/>
      <c r="Q118" s="183"/>
      <c r="R118" s="183"/>
      <c r="S118" s="183"/>
      <c r="T118" s="183"/>
      <c r="U118" s="183"/>
      <c r="V118" s="183"/>
      <c r="W118" s="183"/>
      <c r="X118" s="183"/>
      <c r="Y118" s="183"/>
      <c r="Z118" s="183"/>
      <c r="AA118" s="183"/>
      <c r="AB118" s="183"/>
      <c r="AC118" s="183"/>
      <c r="AD118" s="183"/>
      <c r="AE118" s="183"/>
      <c r="AF118" s="183"/>
      <c r="AG118" s="183"/>
      <c r="AH118" s="183"/>
      <c r="AI118" s="183"/>
      <c r="AJ118" s="183"/>
      <c r="AK118" s="183"/>
      <c r="AL118" s="183"/>
      <c r="AM118" s="183"/>
      <c r="AN118" s="183"/>
      <c r="AO118" s="183"/>
      <c r="AP118" s="183"/>
      <c r="AQ118" s="183"/>
      <c r="AR118" s="183"/>
      <c r="AS118" s="183"/>
      <c r="AT118" s="183"/>
      <c r="AU118" s="183"/>
      <c r="AV118" s="183"/>
      <c r="AW118" s="183"/>
      <c r="AX118" s="183"/>
      <c r="AY118" s="183"/>
      <c r="AZ118" s="183"/>
      <c r="BA118" s="183"/>
      <c r="BB118" s="183"/>
      <c r="BC118" s="183"/>
      <c r="BD118" s="183"/>
      <c r="BE118" s="183"/>
      <c r="BF118" s="183"/>
      <c r="BG118" s="183"/>
      <c r="BH118" s="183"/>
      <c r="BI118" s="183"/>
      <c r="BJ118" s="183"/>
      <c r="BK118" s="183"/>
      <c r="BL118" s="183"/>
      <c r="BM118" s="183"/>
    </row>
    <row r="119" spans="1:65" x14ac:dyDescent="0.2">
      <c r="A119" s="183"/>
      <c r="B119" s="183"/>
      <c r="C119" s="183"/>
      <c r="D119" s="183"/>
      <c r="E119" s="183"/>
      <c r="F119" s="183"/>
      <c r="G119" s="183"/>
      <c r="H119" s="183"/>
      <c r="I119" s="183"/>
      <c r="J119" s="183"/>
      <c r="K119" s="183"/>
      <c r="L119" s="183"/>
      <c r="M119" s="183"/>
      <c r="N119" s="183"/>
      <c r="O119" s="183"/>
      <c r="P119" s="183"/>
      <c r="Q119" s="183"/>
      <c r="R119" s="183"/>
      <c r="S119" s="183"/>
      <c r="T119" s="183"/>
      <c r="U119" s="183"/>
      <c r="V119" s="183"/>
      <c r="W119" s="183"/>
      <c r="X119" s="183"/>
      <c r="Y119" s="183"/>
      <c r="Z119" s="183"/>
      <c r="AA119" s="183"/>
      <c r="AB119" s="183"/>
      <c r="AC119" s="183"/>
      <c r="AD119" s="183"/>
      <c r="AE119" s="183"/>
      <c r="AF119" s="183"/>
      <c r="AG119" s="183"/>
      <c r="AH119" s="183"/>
      <c r="AI119" s="183"/>
      <c r="AJ119" s="183"/>
      <c r="AK119" s="183"/>
      <c r="AL119" s="183"/>
      <c r="AM119" s="183"/>
      <c r="AN119" s="183"/>
      <c r="AO119" s="183"/>
      <c r="AP119" s="183"/>
      <c r="AQ119" s="183"/>
      <c r="AR119" s="183"/>
      <c r="AS119" s="183"/>
      <c r="AT119" s="183"/>
      <c r="AU119" s="183"/>
      <c r="AV119" s="183"/>
      <c r="AW119" s="183"/>
      <c r="AX119" s="183"/>
      <c r="AY119" s="183"/>
      <c r="AZ119" s="183"/>
      <c r="BA119" s="183"/>
      <c r="BB119" s="183"/>
      <c r="BC119" s="183"/>
      <c r="BD119" s="183"/>
      <c r="BE119" s="183"/>
      <c r="BF119" s="183"/>
      <c r="BG119" s="183"/>
      <c r="BH119" s="183"/>
      <c r="BI119" s="183"/>
      <c r="BJ119" s="183"/>
      <c r="BK119" s="183"/>
      <c r="BL119" s="183"/>
      <c r="BM119" s="183"/>
    </row>
    <row r="120" spans="1:65" x14ac:dyDescent="0.2">
      <c r="A120" s="183"/>
      <c r="B120" s="183"/>
      <c r="C120" s="183"/>
      <c r="D120" s="183"/>
      <c r="E120" s="183"/>
      <c r="F120" s="183"/>
      <c r="G120" s="183"/>
      <c r="H120" s="183"/>
      <c r="I120" s="183"/>
      <c r="J120" s="183"/>
      <c r="K120" s="183"/>
      <c r="L120" s="183"/>
      <c r="M120" s="183"/>
      <c r="N120" s="183"/>
      <c r="O120" s="183"/>
      <c r="P120" s="183"/>
      <c r="Q120" s="183"/>
      <c r="R120" s="183"/>
      <c r="S120" s="183"/>
      <c r="T120" s="183"/>
      <c r="U120" s="183"/>
      <c r="V120" s="183"/>
      <c r="W120" s="183"/>
      <c r="X120" s="183"/>
      <c r="Y120" s="183"/>
      <c r="Z120" s="183"/>
      <c r="AA120" s="183"/>
      <c r="AB120" s="183"/>
      <c r="AC120" s="183"/>
      <c r="AD120" s="183"/>
      <c r="AE120" s="183"/>
      <c r="AF120" s="183"/>
      <c r="AG120" s="183"/>
      <c r="AH120" s="183"/>
      <c r="AI120" s="183"/>
      <c r="AJ120" s="183"/>
      <c r="AK120" s="183"/>
      <c r="AL120" s="183"/>
      <c r="AM120" s="183"/>
      <c r="AN120" s="183"/>
      <c r="AO120" s="183"/>
      <c r="AP120" s="183"/>
      <c r="AQ120" s="183"/>
      <c r="AR120" s="183"/>
      <c r="AS120" s="183"/>
      <c r="AT120" s="183"/>
      <c r="AU120" s="183"/>
      <c r="AV120" s="183"/>
      <c r="AW120" s="183"/>
      <c r="AX120" s="183"/>
      <c r="AY120" s="183"/>
      <c r="AZ120" s="183"/>
      <c r="BA120" s="183"/>
      <c r="BB120" s="183"/>
      <c r="BC120" s="183"/>
      <c r="BD120" s="183"/>
      <c r="BE120" s="183"/>
      <c r="BF120" s="183"/>
      <c r="BG120" s="183"/>
      <c r="BH120" s="183"/>
      <c r="BI120" s="183"/>
      <c r="BJ120" s="183"/>
      <c r="BK120" s="183"/>
      <c r="BL120" s="183"/>
      <c r="BM120" s="183"/>
    </row>
    <row r="121" spans="1:65" x14ac:dyDescent="0.2">
      <c r="A121" s="183"/>
      <c r="B121" s="183"/>
      <c r="C121" s="183"/>
      <c r="D121" s="183"/>
      <c r="E121" s="183"/>
      <c r="F121" s="183"/>
      <c r="G121" s="183"/>
      <c r="H121" s="183"/>
      <c r="I121" s="183"/>
      <c r="J121" s="183"/>
      <c r="K121" s="183"/>
      <c r="L121" s="183"/>
      <c r="M121" s="183"/>
      <c r="N121" s="183"/>
      <c r="O121" s="183"/>
      <c r="P121" s="183"/>
      <c r="Q121" s="183"/>
      <c r="R121" s="183"/>
      <c r="S121" s="183"/>
      <c r="T121" s="183"/>
      <c r="U121" s="183"/>
      <c r="V121" s="183"/>
      <c r="W121" s="183"/>
      <c r="X121" s="183"/>
      <c r="Y121" s="183"/>
      <c r="Z121" s="183"/>
      <c r="AA121" s="183"/>
      <c r="AB121" s="183"/>
      <c r="AC121" s="183"/>
      <c r="AD121" s="183"/>
      <c r="AE121" s="183"/>
      <c r="AF121" s="183"/>
      <c r="AG121" s="183"/>
      <c r="AH121" s="183"/>
      <c r="AI121" s="183"/>
      <c r="AJ121" s="183"/>
      <c r="AK121" s="183"/>
      <c r="AL121" s="183"/>
      <c r="AM121" s="183"/>
      <c r="AN121" s="183"/>
      <c r="AO121" s="183"/>
      <c r="AP121" s="183"/>
      <c r="AQ121" s="183"/>
      <c r="AR121" s="183"/>
      <c r="AS121" s="183"/>
      <c r="AT121" s="183"/>
      <c r="AU121" s="183"/>
      <c r="AV121" s="183"/>
      <c r="AW121" s="183"/>
      <c r="AX121" s="183"/>
      <c r="AY121" s="183"/>
      <c r="AZ121" s="183"/>
      <c r="BA121" s="183"/>
      <c r="BB121" s="183"/>
      <c r="BC121" s="183"/>
      <c r="BD121" s="183"/>
      <c r="BE121" s="183"/>
      <c r="BF121" s="183"/>
      <c r="BG121" s="183"/>
      <c r="BH121" s="183"/>
      <c r="BI121" s="183"/>
      <c r="BJ121" s="183"/>
      <c r="BK121" s="183"/>
      <c r="BL121" s="183"/>
      <c r="BM121" s="183"/>
    </row>
    <row r="122" spans="1:65" x14ac:dyDescent="0.2">
      <c r="A122" s="183"/>
      <c r="B122" s="183"/>
      <c r="C122" s="183"/>
      <c r="D122" s="183"/>
      <c r="E122" s="183"/>
      <c r="F122" s="183"/>
      <c r="G122" s="183"/>
      <c r="H122" s="183"/>
      <c r="I122" s="183"/>
      <c r="J122" s="183"/>
      <c r="K122" s="183"/>
      <c r="L122" s="183"/>
      <c r="M122" s="183"/>
      <c r="N122" s="183"/>
      <c r="O122" s="183"/>
      <c r="P122" s="183"/>
      <c r="Q122" s="183"/>
      <c r="R122" s="183"/>
      <c r="S122" s="183"/>
      <c r="T122" s="183"/>
      <c r="U122" s="183"/>
      <c r="V122" s="183"/>
      <c r="W122" s="183"/>
      <c r="X122" s="183"/>
      <c r="Y122" s="183"/>
      <c r="Z122" s="183"/>
      <c r="AA122" s="183"/>
      <c r="AB122" s="183"/>
      <c r="AC122" s="183"/>
      <c r="AD122" s="183"/>
      <c r="AE122" s="183"/>
      <c r="AF122" s="183"/>
      <c r="AG122" s="183"/>
      <c r="AH122" s="183"/>
      <c r="AI122" s="183"/>
      <c r="AJ122" s="183"/>
      <c r="AK122" s="183"/>
      <c r="AL122" s="183"/>
      <c r="AM122" s="183"/>
      <c r="AN122" s="183"/>
      <c r="AO122" s="183"/>
      <c r="AP122" s="183"/>
      <c r="AQ122" s="183"/>
      <c r="AR122" s="183"/>
      <c r="AS122" s="183"/>
      <c r="AT122" s="183"/>
      <c r="AU122" s="183"/>
      <c r="AV122" s="183"/>
      <c r="AW122" s="183"/>
      <c r="AX122" s="183"/>
      <c r="AY122" s="183"/>
      <c r="AZ122" s="183"/>
      <c r="BA122" s="183"/>
      <c r="BB122" s="183"/>
      <c r="BC122" s="183"/>
      <c r="BD122" s="183"/>
      <c r="BE122" s="183"/>
      <c r="BF122" s="183"/>
      <c r="BG122" s="183"/>
      <c r="BH122" s="183"/>
      <c r="BI122" s="183"/>
      <c r="BJ122" s="183"/>
      <c r="BK122" s="183"/>
      <c r="BL122" s="183"/>
      <c r="BM122" s="183"/>
    </row>
    <row r="123" spans="1:65" x14ac:dyDescent="0.2">
      <c r="A123" s="183"/>
      <c r="B123" s="183"/>
      <c r="C123" s="183"/>
      <c r="D123" s="183"/>
      <c r="E123" s="183"/>
      <c r="F123" s="183"/>
      <c r="G123" s="183"/>
      <c r="H123" s="183"/>
      <c r="I123" s="183"/>
      <c r="J123" s="183"/>
      <c r="K123" s="183"/>
      <c r="L123" s="183"/>
      <c r="M123" s="183"/>
      <c r="N123" s="183"/>
      <c r="O123" s="183"/>
      <c r="P123" s="183"/>
      <c r="Q123" s="183"/>
      <c r="R123" s="183"/>
      <c r="S123" s="183"/>
      <c r="T123" s="183"/>
      <c r="U123" s="183"/>
      <c r="V123" s="183"/>
      <c r="W123" s="183"/>
      <c r="X123" s="183"/>
      <c r="Y123" s="183"/>
      <c r="Z123" s="183"/>
      <c r="AA123" s="183"/>
      <c r="AB123" s="183"/>
      <c r="AC123" s="183"/>
      <c r="AD123" s="183"/>
      <c r="AE123" s="183"/>
      <c r="AF123" s="183"/>
      <c r="AG123" s="183"/>
      <c r="AH123" s="183"/>
      <c r="AI123" s="183"/>
      <c r="AJ123" s="183"/>
      <c r="AK123" s="183"/>
      <c r="AL123" s="183"/>
      <c r="AM123" s="183"/>
      <c r="AN123" s="183"/>
      <c r="AO123" s="183"/>
      <c r="AP123" s="183"/>
      <c r="AQ123" s="183"/>
      <c r="AR123" s="183"/>
      <c r="AS123" s="183"/>
      <c r="AT123" s="183"/>
      <c r="AU123" s="183"/>
      <c r="AV123" s="183"/>
      <c r="AW123" s="183"/>
      <c r="AX123" s="183"/>
      <c r="AY123" s="183"/>
      <c r="AZ123" s="183"/>
      <c r="BA123" s="183"/>
      <c r="BB123" s="183"/>
      <c r="BC123" s="183"/>
      <c r="BD123" s="183"/>
      <c r="BE123" s="183"/>
      <c r="BF123" s="183"/>
      <c r="BG123" s="183"/>
      <c r="BH123" s="183"/>
      <c r="BI123" s="183"/>
      <c r="BJ123" s="183"/>
      <c r="BK123" s="183"/>
      <c r="BL123" s="183"/>
      <c r="BM123" s="183"/>
    </row>
    <row r="124" spans="1:65" x14ac:dyDescent="0.2">
      <c r="A124" s="183"/>
      <c r="B124" s="183"/>
      <c r="C124" s="183"/>
      <c r="D124" s="183"/>
      <c r="E124" s="183"/>
      <c r="F124" s="183"/>
      <c r="G124" s="183"/>
      <c r="H124" s="183"/>
      <c r="I124" s="183"/>
      <c r="J124" s="183"/>
      <c r="K124" s="183"/>
      <c r="L124" s="183"/>
      <c r="M124" s="183"/>
      <c r="N124" s="183"/>
      <c r="O124" s="183"/>
      <c r="P124" s="183"/>
      <c r="Q124" s="183"/>
      <c r="R124" s="183"/>
      <c r="S124" s="183"/>
      <c r="T124" s="183"/>
      <c r="U124" s="183"/>
      <c r="V124" s="183"/>
      <c r="W124" s="183"/>
      <c r="X124" s="183"/>
      <c r="Y124" s="183"/>
      <c r="Z124" s="183"/>
      <c r="AA124" s="183"/>
      <c r="AB124" s="183"/>
      <c r="AC124" s="183"/>
      <c r="AD124" s="183"/>
      <c r="AE124" s="183"/>
      <c r="AF124" s="183"/>
      <c r="AG124" s="183"/>
      <c r="AH124" s="183"/>
      <c r="AI124" s="183"/>
      <c r="AJ124" s="183"/>
      <c r="AK124" s="183"/>
      <c r="AL124" s="183"/>
      <c r="AM124" s="183"/>
      <c r="AN124" s="183"/>
      <c r="AO124" s="183"/>
      <c r="AP124" s="183"/>
      <c r="AQ124" s="183"/>
      <c r="AR124" s="183"/>
      <c r="AS124" s="183"/>
      <c r="AT124" s="183"/>
      <c r="AU124" s="183"/>
      <c r="AV124" s="183"/>
      <c r="AW124" s="183"/>
      <c r="AX124" s="183"/>
      <c r="AY124" s="183"/>
      <c r="AZ124" s="183"/>
      <c r="BA124" s="183"/>
      <c r="BB124" s="183"/>
      <c r="BC124" s="183"/>
      <c r="BD124" s="183"/>
      <c r="BE124" s="183"/>
      <c r="BF124" s="183"/>
      <c r="BG124" s="183"/>
      <c r="BH124" s="183"/>
      <c r="BI124" s="183"/>
      <c r="BJ124" s="183"/>
      <c r="BK124" s="183"/>
      <c r="BL124" s="183"/>
      <c r="BM124" s="183"/>
    </row>
    <row r="125" spans="1:65" x14ac:dyDescent="0.2">
      <c r="A125" s="183"/>
      <c r="B125" s="183"/>
      <c r="C125" s="183"/>
      <c r="D125" s="183"/>
      <c r="E125" s="183"/>
      <c r="F125" s="183"/>
      <c r="G125" s="183"/>
      <c r="H125" s="183"/>
      <c r="I125" s="183"/>
      <c r="J125" s="183"/>
      <c r="K125" s="183"/>
      <c r="L125" s="183"/>
      <c r="M125" s="183"/>
      <c r="N125" s="183"/>
      <c r="O125" s="183"/>
      <c r="P125" s="183"/>
      <c r="Q125" s="183"/>
      <c r="R125" s="183"/>
      <c r="S125" s="183"/>
      <c r="T125" s="183"/>
      <c r="U125" s="183"/>
      <c r="V125" s="183"/>
      <c r="W125" s="183"/>
      <c r="X125" s="183"/>
      <c r="Y125" s="183"/>
      <c r="Z125" s="183"/>
      <c r="AA125" s="183"/>
      <c r="AB125" s="183"/>
      <c r="AC125" s="183"/>
      <c r="AD125" s="183"/>
      <c r="AE125" s="183"/>
      <c r="AF125" s="183"/>
      <c r="AG125" s="183"/>
      <c r="AH125" s="183"/>
      <c r="AI125" s="183"/>
      <c r="AJ125" s="183"/>
      <c r="AK125" s="183"/>
      <c r="AL125" s="183"/>
      <c r="AM125" s="183"/>
      <c r="AN125" s="183"/>
      <c r="AO125" s="183"/>
      <c r="AP125" s="183"/>
      <c r="AQ125" s="183"/>
      <c r="AR125" s="183"/>
      <c r="AS125" s="183"/>
      <c r="AT125" s="183"/>
      <c r="AU125" s="183"/>
      <c r="AV125" s="183"/>
      <c r="AW125" s="183"/>
      <c r="AX125" s="183"/>
      <c r="AY125" s="183"/>
      <c r="AZ125" s="183"/>
      <c r="BA125" s="183"/>
      <c r="BB125" s="183"/>
      <c r="BC125" s="183"/>
      <c r="BD125" s="183"/>
      <c r="BE125" s="183"/>
      <c r="BF125" s="183"/>
      <c r="BG125" s="183"/>
      <c r="BH125" s="183"/>
      <c r="BI125" s="183"/>
      <c r="BJ125" s="183"/>
      <c r="BK125" s="183"/>
      <c r="BL125" s="183"/>
      <c r="BM125" s="183"/>
    </row>
    <row r="126" spans="1:65" x14ac:dyDescent="0.2">
      <c r="A126" s="183"/>
      <c r="B126" s="183"/>
      <c r="C126" s="183"/>
      <c r="D126" s="183"/>
      <c r="E126" s="183"/>
      <c r="F126" s="183"/>
      <c r="G126" s="183"/>
      <c r="H126" s="183"/>
      <c r="I126" s="183"/>
      <c r="J126" s="183"/>
      <c r="K126" s="183"/>
      <c r="L126" s="183"/>
      <c r="M126" s="183"/>
      <c r="N126" s="183"/>
      <c r="O126" s="183"/>
      <c r="P126" s="183"/>
      <c r="Q126" s="183"/>
      <c r="R126" s="183"/>
      <c r="S126" s="183"/>
      <c r="T126" s="183"/>
      <c r="U126" s="183"/>
      <c r="V126" s="183"/>
      <c r="W126" s="183"/>
      <c r="X126" s="183"/>
      <c r="Y126" s="183"/>
      <c r="Z126" s="183"/>
      <c r="AA126" s="183"/>
      <c r="AB126" s="183"/>
      <c r="AC126" s="183"/>
      <c r="AD126" s="183"/>
      <c r="AE126" s="183"/>
      <c r="AF126" s="183"/>
      <c r="AG126" s="183"/>
      <c r="AH126" s="183"/>
      <c r="AI126" s="183"/>
      <c r="AJ126" s="183"/>
      <c r="AK126" s="183"/>
      <c r="AL126" s="183"/>
      <c r="AM126" s="183"/>
      <c r="AN126" s="183"/>
      <c r="AO126" s="183"/>
      <c r="AP126" s="183"/>
      <c r="AQ126" s="183"/>
      <c r="AR126" s="183"/>
      <c r="AS126" s="183"/>
      <c r="AT126" s="183"/>
      <c r="AU126" s="183"/>
      <c r="AV126" s="183"/>
      <c r="AW126" s="183"/>
      <c r="AX126" s="183"/>
      <c r="AY126" s="183"/>
      <c r="AZ126" s="183"/>
      <c r="BA126" s="183"/>
      <c r="BB126" s="183"/>
      <c r="BC126" s="183"/>
      <c r="BD126" s="183"/>
      <c r="BE126" s="183"/>
      <c r="BF126" s="183"/>
      <c r="BG126" s="183"/>
      <c r="BH126" s="183"/>
      <c r="BI126" s="183"/>
      <c r="BJ126" s="183"/>
      <c r="BK126" s="183"/>
      <c r="BL126" s="183"/>
      <c r="BM126" s="183"/>
    </row>
    <row r="127" spans="1:65" x14ac:dyDescent="0.2">
      <c r="A127" s="183"/>
      <c r="B127" s="183"/>
      <c r="C127" s="183"/>
      <c r="D127" s="183"/>
      <c r="E127" s="183"/>
      <c r="F127" s="183"/>
      <c r="G127" s="183"/>
      <c r="H127" s="183"/>
      <c r="I127" s="183"/>
      <c r="J127" s="183"/>
      <c r="K127" s="183"/>
      <c r="L127" s="183"/>
      <c r="M127" s="183"/>
      <c r="N127" s="183"/>
      <c r="O127" s="183"/>
      <c r="P127" s="183"/>
      <c r="Q127" s="183"/>
      <c r="R127" s="183"/>
      <c r="S127" s="183"/>
      <c r="T127" s="183"/>
      <c r="U127" s="183"/>
      <c r="V127" s="183"/>
      <c r="W127" s="183"/>
      <c r="X127" s="183"/>
      <c r="Y127" s="183"/>
      <c r="Z127" s="183"/>
      <c r="AA127" s="183"/>
      <c r="AB127" s="183"/>
      <c r="AC127" s="183"/>
      <c r="AD127" s="183"/>
      <c r="AE127" s="183"/>
      <c r="AF127" s="183"/>
      <c r="AG127" s="183"/>
      <c r="AH127" s="183"/>
      <c r="AI127" s="183"/>
      <c r="AJ127" s="183"/>
      <c r="AK127" s="183"/>
      <c r="AL127" s="183"/>
      <c r="AM127" s="183"/>
      <c r="AN127" s="183"/>
      <c r="AO127" s="183"/>
      <c r="AP127" s="183"/>
      <c r="AQ127" s="183"/>
      <c r="AR127" s="183"/>
      <c r="AS127" s="183"/>
      <c r="AT127" s="183"/>
      <c r="AU127" s="183"/>
      <c r="AV127" s="183"/>
      <c r="AW127" s="183"/>
      <c r="AX127" s="183"/>
      <c r="AY127" s="183"/>
      <c r="AZ127" s="183"/>
      <c r="BA127" s="183"/>
      <c r="BB127" s="183"/>
      <c r="BC127" s="183"/>
      <c r="BD127" s="183"/>
      <c r="BE127" s="183"/>
      <c r="BF127" s="183"/>
      <c r="BG127" s="183"/>
      <c r="BH127" s="183"/>
      <c r="BI127" s="183"/>
      <c r="BJ127" s="183"/>
      <c r="BK127" s="183"/>
      <c r="BL127" s="183"/>
      <c r="BM127" s="183"/>
    </row>
    <row r="128" spans="1:65" x14ac:dyDescent="0.2">
      <c r="A128" s="183"/>
      <c r="B128" s="183"/>
      <c r="C128" s="183"/>
      <c r="D128" s="183"/>
      <c r="E128" s="183"/>
      <c r="F128" s="183"/>
      <c r="G128" s="183"/>
      <c r="H128" s="183"/>
      <c r="I128" s="183"/>
      <c r="J128" s="183"/>
      <c r="K128" s="183"/>
      <c r="L128" s="183"/>
      <c r="M128" s="183"/>
      <c r="N128" s="183"/>
      <c r="O128" s="183"/>
      <c r="P128" s="183"/>
      <c r="Q128" s="183"/>
      <c r="R128" s="183"/>
      <c r="S128" s="183"/>
      <c r="T128" s="183"/>
      <c r="U128" s="183"/>
      <c r="V128" s="183"/>
      <c r="W128" s="183"/>
      <c r="X128" s="183"/>
      <c r="Y128" s="183"/>
      <c r="Z128" s="183"/>
      <c r="AA128" s="183"/>
      <c r="AB128" s="183"/>
      <c r="AC128" s="183"/>
      <c r="AD128" s="183"/>
      <c r="AE128" s="183"/>
      <c r="AF128" s="183"/>
      <c r="AG128" s="183"/>
      <c r="AH128" s="183"/>
      <c r="AI128" s="183"/>
      <c r="AJ128" s="183"/>
      <c r="AK128" s="183"/>
      <c r="AL128" s="183"/>
      <c r="AM128" s="183"/>
      <c r="AN128" s="183"/>
      <c r="AO128" s="183"/>
      <c r="AP128" s="183"/>
      <c r="AQ128" s="183"/>
      <c r="AR128" s="183"/>
      <c r="AS128" s="183"/>
      <c r="AT128" s="183"/>
      <c r="AU128" s="183"/>
      <c r="AV128" s="183"/>
      <c r="AW128" s="183"/>
      <c r="AX128" s="183"/>
      <c r="AY128" s="183"/>
      <c r="AZ128" s="183"/>
      <c r="BA128" s="183"/>
      <c r="BB128" s="183"/>
      <c r="BC128" s="183"/>
      <c r="BD128" s="183"/>
      <c r="BE128" s="183"/>
      <c r="BF128" s="183"/>
      <c r="BG128" s="183"/>
      <c r="BH128" s="183"/>
      <c r="BI128" s="183"/>
      <c r="BJ128" s="183"/>
      <c r="BK128" s="183"/>
      <c r="BL128" s="183"/>
      <c r="BM128" s="183"/>
    </row>
    <row r="129" spans="1:65" x14ac:dyDescent="0.2">
      <c r="A129" s="183"/>
      <c r="B129" s="183"/>
      <c r="C129" s="183"/>
      <c r="D129" s="183"/>
      <c r="E129" s="183"/>
      <c r="F129" s="183"/>
      <c r="G129" s="183"/>
      <c r="H129" s="183"/>
      <c r="I129" s="183"/>
      <c r="J129" s="183"/>
      <c r="K129" s="183"/>
      <c r="L129" s="183"/>
      <c r="M129" s="183"/>
      <c r="N129" s="183"/>
      <c r="O129" s="183"/>
      <c r="P129" s="183"/>
      <c r="Q129" s="183"/>
      <c r="R129" s="183"/>
      <c r="S129" s="183"/>
      <c r="T129" s="183"/>
      <c r="U129" s="183"/>
      <c r="V129" s="183"/>
      <c r="W129" s="183"/>
      <c r="X129" s="183"/>
      <c r="Y129" s="183"/>
      <c r="Z129" s="183"/>
      <c r="AA129" s="183"/>
      <c r="AB129" s="183"/>
      <c r="AC129" s="183"/>
      <c r="AD129" s="183"/>
      <c r="AE129" s="183"/>
      <c r="AF129" s="183"/>
      <c r="AG129" s="183"/>
      <c r="AH129" s="183"/>
      <c r="AI129" s="183"/>
      <c r="AJ129" s="183"/>
      <c r="AK129" s="183"/>
      <c r="AL129" s="183"/>
      <c r="AM129" s="183"/>
      <c r="AN129" s="183"/>
      <c r="AO129" s="183"/>
      <c r="AP129" s="183"/>
      <c r="AQ129" s="183"/>
      <c r="AR129" s="183"/>
      <c r="AS129" s="183"/>
      <c r="AT129" s="183"/>
      <c r="AU129" s="183"/>
      <c r="AV129" s="183"/>
      <c r="AW129" s="183"/>
      <c r="AX129" s="183"/>
      <c r="AY129" s="183"/>
      <c r="AZ129" s="183"/>
      <c r="BA129" s="183"/>
      <c r="BB129" s="183"/>
      <c r="BC129" s="183"/>
      <c r="BD129" s="183"/>
      <c r="BE129" s="183"/>
      <c r="BF129" s="183"/>
      <c r="BG129" s="183"/>
      <c r="BH129" s="183"/>
      <c r="BI129" s="183"/>
      <c r="BJ129" s="183"/>
      <c r="BK129" s="183"/>
      <c r="BL129" s="183"/>
      <c r="BM129" s="183"/>
    </row>
    <row r="130" spans="1:65" x14ac:dyDescent="0.2">
      <c r="A130" s="183"/>
      <c r="B130" s="183"/>
      <c r="C130" s="183"/>
      <c r="D130" s="183"/>
      <c r="E130" s="183"/>
      <c r="F130" s="183"/>
      <c r="G130" s="183"/>
      <c r="H130" s="183"/>
      <c r="I130" s="183"/>
      <c r="J130" s="183"/>
      <c r="K130" s="183"/>
      <c r="L130" s="183"/>
      <c r="M130" s="183"/>
      <c r="N130" s="183"/>
      <c r="O130" s="183"/>
      <c r="P130" s="183"/>
      <c r="Q130" s="183"/>
      <c r="R130" s="183"/>
      <c r="S130" s="183"/>
      <c r="T130" s="183"/>
      <c r="U130" s="183"/>
      <c r="V130" s="183"/>
      <c r="W130" s="183"/>
      <c r="X130" s="183"/>
      <c r="Y130" s="183"/>
      <c r="Z130" s="183"/>
      <c r="AA130" s="183"/>
      <c r="AB130" s="183"/>
      <c r="AC130" s="183"/>
      <c r="AD130" s="183"/>
      <c r="AE130" s="183"/>
      <c r="AF130" s="183"/>
      <c r="AG130" s="183"/>
      <c r="AH130" s="183"/>
      <c r="AI130" s="183"/>
      <c r="AJ130" s="183"/>
      <c r="AK130" s="183"/>
      <c r="AL130" s="183"/>
      <c r="AM130" s="183"/>
      <c r="AN130" s="183"/>
      <c r="AO130" s="183"/>
      <c r="AP130" s="183"/>
      <c r="AQ130" s="183"/>
      <c r="AR130" s="183"/>
      <c r="AS130" s="183"/>
      <c r="AT130" s="183"/>
      <c r="AU130" s="183"/>
      <c r="AV130" s="183"/>
      <c r="AW130" s="183"/>
      <c r="AX130" s="183"/>
      <c r="AY130" s="183"/>
      <c r="AZ130" s="183"/>
      <c r="BA130" s="183"/>
      <c r="BB130" s="183"/>
      <c r="BC130" s="183"/>
      <c r="BD130" s="183"/>
      <c r="BE130" s="183"/>
      <c r="BF130" s="183"/>
      <c r="BG130" s="183"/>
      <c r="BH130" s="183"/>
      <c r="BI130" s="183"/>
      <c r="BJ130" s="183"/>
      <c r="BK130" s="183"/>
      <c r="BL130" s="183"/>
      <c r="BM130" s="183"/>
    </row>
    <row r="131" spans="1:65" x14ac:dyDescent="0.2">
      <c r="A131" s="183"/>
      <c r="B131" s="183"/>
      <c r="C131" s="183"/>
      <c r="D131" s="183"/>
      <c r="E131" s="183"/>
      <c r="F131" s="183"/>
      <c r="G131" s="183"/>
      <c r="H131" s="183"/>
      <c r="I131" s="183"/>
      <c r="J131" s="183"/>
      <c r="K131" s="183"/>
      <c r="L131" s="183"/>
      <c r="M131" s="183"/>
      <c r="N131" s="183"/>
      <c r="O131" s="183"/>
      <c r="P131" s="183"/>
      <c r="Q131" s="183"/>
      <c r="R131" s="183"/>
      <c r="S131" s="183"/>
      <c r="T131" s="183"/>
      <c r="U131" s="183"/>
      <c r="V131" s="183"/>
      <c r="W131" s="183"/>
      <c r="X131" s="183"/>
      <c r="Y131" s="183"/>
      <c r="Z131" s="183"/>
      <c r="AA131" s="183"/>
      <c r="AB131" s="183"/>
      <c r="AC131" s="183"/>
      <c r="AD131" s="183"/>
      <c r="AE131" s="183"/>
      <c r="AF131" s="183"/>
      <c r="AG131" s="183"/>
      <c r="AH131" s="183"/>
      <c r="AI131" s="183"/>
      <c r="AJ131" s="183"/>
      <c r="AK131" s="183"/>
      <c r="AL131" s="183"/>
      <c r="AM131" s="183"/>
      <c r="AN131" s="183"/>
      <c r="AO131" s="183"/>
      <c r="AP131" s="183"/>
      <c r="AQ131" s="183"/>
      <c r="AR131" s="183"/>
      <c r="AS131" s="183"/>
      <c r="AT131" s="183"/>
      <c r="AU131" s="183"/>
      <c r="AV131" s="183"/>
      <c r="AW131" s="183"/>
      <c r="AX131" s="183"/>
      <c r="AY131" s="183"/>
      <c r="AZ131" s="183"/>
      <c r="BA131" s="183"/>
      <c r="BB131" s="183"/>
      <c r="BC131" s="183"/>
      <c r="BD131" s="183"/>
      <c r="BE131" s="183"/>
      <c r="BF131" s="183"/>
      <c r="BG131" s="183"/>
      <c r="BH131" s="183"/>
      <c r="BI131" s="183"/>
      <c r="BJ131" s="183"/>
      <c r="BK131" s="183"/>
      <c r="BL131" s="183"/>
      <c r="BM131" s="183"/>
    </row>
    <row r="132" spans="1:65" x14ac:dyDescent="0.2">
      <c r="A132" s="183"/>
      <c r="B132" s="183"/>
      <c r="C132" s="183"/>
      <c r="D132" s="183"/>
      <c r="E132" s="183"/>
      <c r="F132" s="183"/>
      <c r="G132" s="183"/>
      <c r="H132" s="183"/>
      <c r="I132" s="183"/>
      <c r="J132" s="183"/>
      <c r="K132" s="183"/>
      <c r="L132" s="183"/>
      <c r="M132" s="183"/>
      <c r="N132" s="183"/>
      <c r="O132" s="183"/>
      <c r="P132" s="183"/>
      <c r="Q132" s="183"/>
      <c r="R132" s="183"/>
      <c r="S132" s="183"/>
      <c r="T132" s="183"/>
      <c r="U132" s="183"/>
      <c r="V132" s="183"/>
      <c r="W132" s="183"/>
      <c r="X132" s="183"/>
      <c r="Y132" s="183"/>
      <c r="Z132" s="183"/>
      <c r="AA132" s="183"/>
      <c r="AB132" s="183"/>
      <c r="AC132" s="183"/>
      <c r="AD132" s="183"/>
      <c r="AE132" s="183"/>
      <c r="AF132" s="183"/>
      <c r="AG132" s="183"/>
      <c r="AH132" s="183"/>
      <c r="AI132" s="183"/>
      <c r="AJ132" s="183"/>
      <c r="AK132" s="183"/>
      <c r="AL132" s="183"/>
      <c r="AM132" s="183"/>
      <c r="AN132" s="183"/>
      <c r="AO132" s="183"/>
      <c r="AP132" s="183"/>
      <c r="AQ132" s="183"/>
      <c r="AR132" s="183"/>
      <c r="AS132" s="183"/>
      <c r="AT132" s="183"/>
      <c r="AU132" s="183"/>
      <c r="AV132" s="183"/>
      <c r="AW132" s="183"/>
      <c r="AX132" s="183"/>
      <c r="AY132" s="183"/>
      <c r="AZ132" s="183"/>
      <c r="BA132" s="183"/>
      <c r="BB132" s="183"/>
      <c r="BC132" s="183"/>
      <c r="BD132" s="183"/>
      <c r="BE132" s="183"/>
      <c r="BF132" s="183"/>
      <c r="BG132" s="183"/>
      <c r="BH132" s="183"/>
      <c r="BI132" s="183"/>
      <c r="BJ132" s="183"/>
      <c r="BK132" s="183"/>
      <c r="BL132" s="183"/>
      <c r="BM132" s="183"/>
    </row>
    <row r="133" spans="1:65" x14ac:dyDescent="0.2">
      <c r="A133" s="183"/>
      <c r="B133" s="183"/>
      <c r="C133" s="183"/>
      <c r="D133" s="183"/>
      <c r="E133" s="183"/>
      <c r="F133" s="183"/>
      <c r="G133" s="183"/>
      <c r="H133" s="183"/>
      <c r="I133" s="183"/>
      <c r="J133" s="183"/>
      <c r="K133" s="183"/>
      <c r="L133" s="183"/>
      <c r="M133" s="183"/>
      <c r="N133" s="183"/>
      <c r="O133" s="183"/>
      <c r="P133" s="183"/>
      <c r="Q133" s="183"/>
      <c r="R133" s="183"/>
      <c r="S133" s="183"/>
      <c r="T133" s="183"/>
      <c r="U133" s="183"/>
      <c r="V133" s="183"/>
      <c r="W133" s="183"/>
      <c r="X133" s="183"/>
      <c r="Y133" s="183"/>
      <c r="Z133" s="183"/>
      <c r="AA133" s="183"/>
      <c r="AB133" s="183"/>
      <c r="AC133" s="183"/>
      <c r="AD133" s="183"/>
      <c r="AE133" s="183"/>
      <c r="AF133" s="183"/>
      <c r="AG133" s="183"/>
      <c r="AH133" s="183"/>
      <c r="AI133" s="183"/>
      <c r="AJ133" s="183"/>
      <c r="AK133" s="183"/>
      <c r="AL133" s="183"/>
      <c r="AM133" s="183"/>
      <c r="AN133" s="183"/>
      <c r="AO133" s="183"/>
      <c r="AP133" s="183"/>
      <c r="AQ133" s="183"/>
      <c r="AR133" s="183"/>
      <c r="AS133" s="183"/>
      <c r="AT133" s="183"/>
      <c r="AU133" s="183"/>
      <c r="AV133" s="183"/>
      <c r="AW133" s="183"/>
      <c r="AX133" s="183"/>
      <c r="AY133" s="183"/>
      <c r="AZ133" s="183"/>
      <c r="BA133" s="183"/>
      <c r="BB133" s="183"/>
      <c r="BC133" s="183"/>
      <c r="BD133" s="183"/>
      <c r="BE133" s="183"/>
      <c r="BF133" s="183"/>
      <c r="BG133" s="183"/>
      <c r="BH133" s="183"/>
      <c r="BI133" s="183"/>
      <c r="BJ133" s="183"/>
      <c r="BK133" s="183"/>
      <c r="BL133" s="183"/>
      <c r="BM133" s="183"/>
    </row>
    <row r="134" spans="1:65" x14ac:dyDescent="0.2">
      <c r="A134" s="183"/>
      <c r="B134" s="183"/>
      <c r="C134" s="183"/>
      <c r="D134" s="183"/>
      <c r="E134" s="183"/>
      <c r="F134" s="183"/>
      <c r="G134" s="183"/>
      <c r="H134" s="183"/>
      <c r="I134" s="183"/>
      <c r="J134" s="183"/>
      <c r="K134" s="183"/>
      <c r="L134" s="183"/>
      <c r="M134" s="183"/>
      <c r="N134" s="183"/>
      <c r="O134" s="183"/>
      <c r="P134" s="183"/>
      <c r="Q134" s="183"/>
      <c r="R134" s="183"/>
      <c r="S134" s="183"/>
      <c r="T134" s="183"/>
      <c r="U134" s="183"/>
      <c r="V134" s="183"/>
      <c r="W134" s="183"/>
      <c r="X134" s="183"/>
      <c r="Y134" s="183"/>
      <c r="Z134" s="183"/>
      <c r="AA134" s="183"/>
      <c r="AB134" s="183"/>
      <c r="AC134" s="183"/>
      <c r="AD134" s="183"/>
      <c r="AE134" s="183"/>
      <c r="AF134" s="183"/>
      <c r="AG134" s="183"/>
      <c r="AH134" s="183"/>
      <c r="AI134" s="183"/>
      <c r="AJ134" s="183"/>
      <c r="AK134" s="183"/>
      <c r="AL134" s="183"/>
      <c r="AM134" s="183"/>
      <c r="AN134" s="183"/>
      <c r="AO134" s="183"/>
      <c r="AP134" s="183"/>
      <c r="AQ134" s="183"/>
      <c r="AR134" s="183"/>
      <c r="AS134" s="183"/>
      <c r="AT134" s="183"/>
      <c r="AU134" s="183"/>
      <c r="AV134" s="183"/>
      <c r="AW134" s="183"/>
      <c r="AX134" s="183"/>
      <c r="AY134" s="183"/>
      <c r="AZ134" s="183"/>
      <c r="BA134" s="183"/>
      <c r="BB134" s="183"/>
      <c r="BC134" s="183"/>
      <c r="BD134" s="183"/>
      <c r="BE134" s="183"/>
      <c r="BF134" s="183"/>
      <c r="BG134" s="183"/>
      <c r="BH134" s="183"/>
      <c r="BI134" s="183"/>
      <c r="BJ134" s="183"/>
      <c r="BK134" s="183"/>
      <c r="BL134" s="183"/>
      <c r="BM134" s="183"/>
    </row>
    <row r="135" spans="1:65" x14ac:dyDescent="0.2">
      <c r="A135" s="183"/>
      <c r="B135" s="183"/>
      <c r="C135" s="183"/>
      <c r="D135" s="183"/>
      <c r="E135" s="183"/>
      <c r="F135" s="183"/>
      <c r="G135" s="183"/>
      <c r="H135" s="183"/>
      <c r="I135" s="183"/>
      <c r="J135" s="183"/>
      <c r="K135" s="183"/>
      <c r="L135" s="183"/>
      <c r="M135" s="183"/>
      <c r="N135" s="183"/>
      <c r="O135" s="183"/>
      <c r="P135" s="183"/>
      <c r="Q135" s="183"/>
      <c r="R135" s="183"/>
      <c r="S135" s="183"/>
      <c r="T135" s="183"/>
      <c r="U135" s="183"/>
      <c r="V135" s="183"/>
      <c r="W135" s="183"/>
      <c r="X135" s="183"/>
      <c r="Y135" s="183"/>
      <c r="Z135" s="183"/>
      <c r="AA135" s="183"/>
      <c r="AB135" s="183"/>
      <c r="AC135" s="183"/>
      <c r="AD135" s="183"/>
      <c r="AE135" s="183"/>
      <c r="AF135" s="183"/>
      <c r="AG135" s="183"/>
      <c r="AH135" s="183"/>
      <c r="AI135" s="183"/>
      <c r="AJ135" s="183"/>
      <c r="AK135" s="183"/>
      <c r="AL135" s="183"/>
      <c r="AM135" s="183"/>
      <c r="AN135" s="183"/>
      <c r="AO135" s="183"/>
      <c r="AP135" s="183"/>
      <c r="AQ135" s="183"/>
      <c r="AR135" s="183"/>
      <c r="AS135" s="183"/>
      <c r="AT135" s="183"/>
      <c r="AU135" s="183"/>
      <c r="AV135" s="183"/>
      <c r="AW135" s="183"/>
      <c r="AX135" s="183"/>
      <c r="AY135" s="183"/>
      <c r="AZ135" s="183"/>
      <c r="BA135" s="183"/>
      <c r="BB135" s="183"/>
      <c r="BC135" s="183"/>
      <c r="BD135" s="183"/>
      <c r="BE135" s="183"/>
      <c r="BF135" s="183"/>
      <c r="BG135" s="183"/>
      <c r="BH135" s="183"/>
      <c r="BI135" s="183"/>
      <c r="BJ135" s="183"/>
      <c r="BK135" s="183"/>
      <c r="BL135" s="183"/>
      <c r="BM135" s="183"/>
    </row>
    <row r="136" spans="1:65" x14ac:dyDescent="0.2">
      <c r="A136" s="183"/>
      <c r="B136" s="183"/>
      <c r="C136" s="183"/>
      <c r="D136" s="183"/>
      <c r="E136" s="183"/>
      <c r="F136" s="183"/>
      <c r="G136" s="183"/>
      <c r="H136" s="183"/>
      <c r="I136" s="183"/>
      <c r="J136" s="183"/>
      <c r="K136" s="183"/>
      <c r="L136" s="183"/>
      <c r="M136" s="183"/>
      <c r="N136" s="183"/>
      <c r="O136" s="183"/>
      <c r="P136" s="183"/>
      <c r="Q136" s="183"/>
      <c r="R136" s="183"/>
      <c r="S136" s="183"/>
      <c r="T136" s="183"/>
      <c r="U136" s="183"/>
      <c r="V136" s="183"/>
      <c r="W136" s="183"/>
      <c r="X136" s="183"/>
      <c r="Y136" s="183"/>
      <c r="Z136" s="183"/>
      <c r="AA136" s="183"/>
      <c r="AB136" s="183"/>
      <c r="AC136" s="183"/>
      <c r="AD136" s="183"/>
      <c r="AE136" s="183"/>
      <c r="AF136" s="183"/>
      <c r="AG136" s="183"/>
      <c r="AH136" s="183"/>
      <c r="AI136" s="183"/>
      <c r="AJ136" s="183"/>
      <c r="AK136" s="183"/>
      <c r="AL136" s="183"/>
      <c r="AM136" s="183"/>
      <c r="AN136" s="183"/>
      <c r="AO136" s="183"/>
      <c r="AP136" s="183"/>
      <c r="AQ136" s="183"/>
      <c r="AR136" s="183"/>
      <c r="AS136" s="183"/>
      <c r="AT136" s="183"/>
      <c r="AU136" s="183"/>
      <c r="AV136" s="183"/>
      <c r="AW136" s="183"/>
      <c r="AX136" s="183"/>
      <c r="AY136" s="183"/>
      <c r="AZ136" s="183"/>
      <c r="BA136" s="183"/>
      <c r="BB136" s="183"/>
      <c r="BC136" s="183"/>
      <c r="BD136" s="183"/>
      <c r="BE136" s="183"/>
      <c r="BF136" s="183"/>
      <c r="BG136" s="183"/>
      <c r="BH136" s="183"/>
      <c r="BI136" s="183"/>
      <c r="BJ136" s="183"/>
      <c r="BK136" s="183"/>
      <c r="BL136" s="183"/>
      <c r="BM136" s="183"/>
    </row>
    <row r="137" spans="1:65" x14ac:dyDescent="0.2">
      <c r="A137" s="183"/>
      <c r="B137" s="183"/>
      <c r="C137" s="183"/>
      <c r="D137" s="183"/>
      <c r="E137" s="183"/>
      <c r="F137" s="183"/>
      <c r="G137" s="183"/>
      <c r="H137" s="183"/>
      <c r="I137" s="183"/>
      <c r="J137" s="183"/>
      <c r="K137" s="183"/>
      <c r="L137" s="183"/>
      <c r="M137" s="183"/>
      <c r="N137" s="183"/>
      <c r="O137" s="183"/>
      <c r="P137" s="183"/>
      <c r="Q137" s="183"/>
      <c r="R137" s="183"/>
      <c r="S137" s="183"/>
      <c r="T137" s="183"/>
      <c r="U137" s="183"/>
      <c r="V137" s="183"/>
      <c r="W137" s="183"/>
      <c r="X137" s="183"/>
      <c r="Y137" s="183"/>
      <c r="Z137" s="183"/>
      <c r="AA137" s="183"/>
      <c r="AB137" s="183"/>
      <c r="AC137" s="183"/>
      <c r="AD137" s="183"/>
      <c r="AE137" s="183"/>
      <c r="AF137" s="183"/>
      <c r="AG137" s="183"/>
      <c r="AH137" s="183"/>
      <c r="AI137" s="183"/>
      <c r="AJ137" s="183"/>
      <c r="AK137" s="183"/>
      <c r="AL137" s="183"/>
      <c r="AM137" s="183"/>
      <c r="AN137" s="183"/>
      <c r="AO137" s="183"/>
      <c r="AP137" s="183"/>
      <c r="AQ137" s="183"/>
      <c r="AR137" s="183"/>
      <c r="AS137" s="183"/>
      <c r="AT137" s="183"/>
      <c r="AU137" s="183"/>
      <c r="AV137" s="183"/>
      <c r="AW137" s="183"/>
      <c r="AX137" s="183"/>
      <c r="AY137" s="183"/>
      <c r="AZ137" s="183"/>
      <c r="BA137" s="183"/>
      <c r="BB137" s="183"/>
      <c r="BC137" s="183"/>
      <c r="BD137" s="183"/>
      <c r="BE137" s="183"/>
      <c r="BF137" s="183"/>
      <c r="BG137" s="183"/>
      <c r="BH137" s="183"/>
      <c r="BI137" s="183"/>
      <c r="BJ137" s="183"/>
      <c r="BK137" s="183"/>
      <c r="BL137" s="183"/>
      <c r="BM137" s="183"/>
    </row>
    <row r="138" spans="1:65" x14ac:dyDescent="0.2">
      <c r="A138" s="183"/>
      <c r="B138" s="183"/>
      <c r="C138" s="183"/>
      <c r="D138" s="183"/>
      <c r="E138" s="183"/>
      <c r="F138" s="183"/>
      <c r="G138" s="183"/>
      <c r="H138" s="183"/>
      <c r="I138" s="183"/>
      <c r="J138" s="183"/>
      <c r="K138" s="183"/>
      <c r="L138" s="183"/>
      <c r="M138" s="183"/>
      <c r="N138" s="183"/>
      <c r="O138" s="183"/>
      <c r="P138" s="183"/>
      <c r="Q138" s="183"/>
      <c r="R138" s="183"/>
      <c r="S138" s="183"/>
      <c r="T138" s="183"/>
      <c r="U138" s="183"/>
      <c r="V138" s="183"/>
      <c r="W138" s="183"/>
      <c r="X138" s="183"/>
      <c r="Y138" s="183"/>
      <c r="Z138" s="183"/>
      <c r="AA138" s="183"/>
      <c r="AB138" s="183"/>
      <c r="AC138" s="183"/>
      <c r="AD138" s="183"/>
      <c r="AE138" s="183"/>
      <c r="AF138" s="183"/>
      <c r="AG138" s="183"/>
      <c r="AH138" s="183"/>
      <c r="AI138" s="183"/>
      <c r="AJ138" s="183"/>
      <c r="AK138" s="183"/>
      <c r="AL138" s="183"/>
      <c r="AM138" s="183"/>
      <c r="AN138" s="183"/>
      <c r="AO138" s="183"/>
      <c r="AP138" s="183"/>
      <c r="AQ138" s="183"/>
      <c r="AR138" s="183"/>
      <c r="AS138" s="183"/>
      <c r="AT138" s="183"/>
      <c r="AU138" s="183"/>
      <c r="AV138" s="183"/>
      <c r="AW138" s="183"/>
      <c r="AX138" s="183"/>
      <c r="AY138" s="183"/>
      <c r="AZ138" s="183"/>
      <c r="BA138" s="183"/>
      <c r="BB138" s="183"/>
      <c r="BC138" s="183"/>
      <c r="BD138" s="183"/>
      <c r="BE138" s="183"/>
      <c r="BF138" s="183"/>
      <c r="BG138" s="183"/>
      <c r="BH138" s="183"/>
      <c r="BI138" s="183"/>
      <c r="BJ138" s="183"/>
      <c r="BK138" s="183"/>
      <c r="BL138" s="183"/>
      <c r="BM138" s="183"/>
    </row>
    <row r="139" spans="1:65" x14ac:dyDescent="0.2">
      <c r="A139" s="183"/>
      <c r="B139" s="183"/>
      <c r="C139" s="183"/>
      <c r="D139" s="183"/>
      <c r="E139" s="183"/>
      <c r="F139" s="183"/>
      <c r="G139" s="183"/>
      <c r="H139" s="183"/>
      <c r="I139" s="183"/>
      <c r="J139" s="183"/>
      <c r="K139" s="183"/>
      <c r="L139" s="183"/>
      <c r="M139" s="183"/>
      <c r="N139" s="183"/>
      <c r="O139" s="183"/>
      <c r="P139" s="183"/>
      <c r="Q139" s="183"/>
      <c r="R139" s="183"/>
      <c r="S139" s="183"/>
      <c r="T139" s="183"/>
      <c r="U139" s="183"/>
      <c r="V139" s="183"/>
      <c r="W139" s="183"/>
      <c r="X139" s="183"/>
      <c r="Y139" s="183"/>
      <c r="Z139" s="183"/>
      <c r="AA139" s="183"/>
      <c r="AB139" s="183"/>
      <c r="AC139" s="183"/>
      <c r="AD139" s="183"/>
      <c r="AE139" s="183"/>
      <c r="AF139" s="183"/>
      <c r="AG139" s="183"/>
      <c r="AH139" s="183"/>
      <c r="AI139" s="183"/>
      <c r="AJ139" s="183"/>
      <c r="AK139" s="183"/>
      <c r="AL139" s="183"/>
      <c r="AM139" s="183"/>
      <c r="AN139" s="183"/>
      <c r="AO139" s="183"/>
      <c r="AP139" s="183"/>
      <c r="AQ139" s="183"/>
      <c r="AR139" s="183"/>
      <c r="AS139" s="183"/>
      <c r="AT139" s="183"/>
      <c r="AU139" s="183"/>
      <c r="AV139" s="183"/>
      <c r="AW139" s="183"/>
      <c r="AX139" s="183"/>
      <c r="AY139" s="183"/>
      <c r="AZ139" s="183"/>
      <c r="BA139" s="183"/>
      <c r="BB139" s="183"/>
      <c r="BC139" s="183"/>
      <c r="BD139" s="183"/>
      <c r="BE139" s="183"/>
      <c r="BF139" s="183"/>
      <c r="BG139" s="183"/>
      <c r="BH139" s="183"/>
      <c r="BI139" s="183"/>
      <c r="BJ139" s="183"/>
      <c r="BK139" s="183"/>
      <c r="BL139" s="183"/>
      <c r="BM139" s="183"/>
    </row>
    <row r="140" spans="1:65" x14ac:dyDescent="0.2">
      <c r="A140" s="183"/>
      <c r="B140" s="183"/>
      <c r="C140" s="183"/>
      <c r="D140" s="183"/>
      <c r="E140" s="183"/>
      <c r="F140" s="183"/>
      <c r="G140" s="183"/>
      <c r="H140" s="183"/>
      <c r="I140" s="183"/>
      <c r="J140" s="183"/>
      <c r="K140" s="183"/>
      <c r="L140" s="183"/>
      <c r="M140" s="183"/>
      <c r="N140" s="183"/>
      <c r="O140" s="183"/>
      <c r="P140" s="183"/>
      <c r="Q140" s="183"/>
      <c r="R140" s="183"/>
      <c r="S140" s="183"/>
      <c r="T140" s="183"/>
      <c r="U140" s="183"/>
      <c r="V140" s="183"/>
      <c r="W140" s="183"/>
      <c r="X140" s="183"/>
      <c r="Y140" s="183"/>
      <c r="Z140" s="183"/>
      <c r="AA140" s="183"/>
      <c r="AB140" s="183"/>
      <c r="AC140" s="183"/>
      <c r="AD140" s="183"/>
      <c r="AE140" s="183"/>
      <c r="AF140" s="183"/>
      <c r="AG140" s="183"/>
      <c r="AH140" s="183"/>
      <c r="AI140" s="183"/>
      <c r="AJ140" s="183"/>
      <c r="AK140" s="183"/>
      <c r="AL140" s="183"/>
      <c r="AM140" s="183"/>
      <c r="AN140" s="183"/>
      <c r="AO140" s="183"/>
      <c r="AP140" s="183"/>
      <c r="AQ140" s="183"/>
      <c r="AR140" s="183"/>
      <c r="AS140" s="183"/>
      <c r="AT140" s="183"/>
      <c r="AU140" s="183"/>
      <c r="AV140" s="183"/>
      <c r="AW140" s="183"/>
      <c r="AX140" s="183"/>
      <c r="AY140" s="183"/>
      <c r="AZ140" s="183"/>
      <c r="BA140" s="183"/>
      <c r="BB140" s="183"/>
      <c r="BC140" s="183"/>
      <c r="BD140" s="183"/>
      <c r="BE140" s="183"/>
      <c r="BF140" s="183"/>
      <c r="BG140" s="183"/>
      <c r="BH140" s="183"/>
      <c r="BI140" s="183"/>
      <c r="BJ140" s="183"/>
      <c r="BK140" s="183"/>
      <c r="BL140" s="183"/>
      <c r="BM140" s="183"/>
    </row>
    <row r="141" spans="1:65" x14ac:dyDescent="0.2">
      <c r="A141" s="183"/>
      <c r="B141" s="183"/>
      <c r="C141" s="183"/>
      <c r="D141" s="183"/>
      <c r="E141" s="183"/>
      <c r="F141" s="183"/>
      <c r="G141" s="183"/>
      <c r="H141" s="183"/>
      <c r="I141" s="183"/>
      <c r="J141" s="183"/>
      <c r="K141" s="183"/>
      <c r="L141" s="183"/>
      <c r="M141" s="183"/>
      <c r="N141" s="183"/>
      <c r="O141" s="183"/>
      <c r="P141" s="183"/>
      <c r="Q141" s="183"/>
      <c r="R141" s="183"/>
      <c r="S141" s="183"/>
      <c r="T141" s="183"/>
      <c r="U141" s="183"/>
      <c r="V141" s="183"/>
      <c r="W141" s="183"/>
      <c r="X141" s="183"/>
      <c r="Y141" s="183"/>
      <c r="Z141" s="183"/>
      <c r="AA141" s="183"/>
      <c r="AB141" s="183"/>
      <c r="AC141" s="183"/>
      <c r="AD141" s="183"/>
      <c r="AE141" s="183"/>
      <c r="AF141" s="183"/>
      <c r="AG141" s="183"/>
      <c r="AH141" s="183"/>
      <c r="AI141" s="183"/>
      <c r="AJ141" s="183"/>
      <c r="AK141" s="183"/>
      <c r="AL141" s="183"/>
      <c r="AM141" s="183"/>
      <c r="AN141" s="183"/>
      <c r="AO141" s="183"/>
      <c r="AP141" s="183"/>
      <c r="AQ141" s="183"/>
      <c r="AR141" s="183"/>
      <c r="AS141" s="183"/>
      <c r="AT141" s="183"/>
      <c r="AU141" s="183"/>
      <c r="AV141" s="183"/>
      <c r="AW141" s="183"/>
      <c r="AX141" s="183"/>
      <c r="AY141" s="183"/>
      <c r="AZ141" s="183"/>
      <c r="BA141" s="183"/>
      <c r="BB141" s="183"/>
      <c r="BC141" s="183"/>
      <c r="BD141" s="183"/>
      <c r="BE141" s="183"/>
      <c r="BF141" s="183"/>
      <c r="BG141" s="183"/>
      <c r="BH141" s="183"/>
      <c r="BI141" s="183"/>
      <c r="BJ141" s="183"/>
      <c r="BK141" s="183"/>
      <c r="BL141" s="183"/>
      <c r="BM141" s="183"/>
    </row>
    <row r="142" spans="1:65" x14ac:dyDescent="0.2">
      <c r="A142" s="183"/>
      <c r="B142" s="183"/>
      <c r="C142" s="183"/>
      <c r="D142" s="183"/>
      <c r="E142" s="183"/>
      <c r="F142" s="183"/>
      <c r="G142" s="183"/>
      <c r="H142" s="183"/>
      <c r="I142" s="183"/>
      <c r="J142" s="183"/>
      <c r="K142" s="183"/>
      <c r="L142" s="183"/>
      <c r="M142" s="183"/>
      <c r="N142" s="183"/>
      <c r="O142" s="183"/>
      <c r="P142" s="183"/>
      <c r="Q142" s="183"/>
      <c r="R142" s="183"/>
      <c r="S142" s="183"/>
      <c r="T142" s="183"/>
      <c r="U142" s="183"/>
      <c r="V142" s="183"/>
      <c r="W142" s="183"/>
      <c r="X142" s="183"/>
      <c r="Y142" s="183"/>
      <c r="Z142" s="183"/>
      <c r="AA142" s="183"/>
      <c r="AB142" s="183"/>
      <c r="AC142" s="183"/>
      <c r="AD142" s="183"/>
      <c r="AE142" s="183"/>
      <c r="AF142" s="183"/>
      <c r="AG142" s="183"/>
      <c r="AH142" s="183"/>
      <c r="AI142" s="183"/>
      <c r="AJ142" s="183"/>
      <c r="AK142" s="183"/>
      <c r="AL142" s="183"/>
      <c r="AM142" s="183"/>
      <c r="AN142" s="183"/>
      <c r="AO142" s="183"/>
      <c r="AP142" s="183"/>
      <c r="AQ142" s="183"/>
      <c r="AR142" s="183"/>
      <c r="AS142" s="183"/>
      <c r="AT142" s="183"/>
      <c r="AU142" s="183"/>
      <c r="AV142" s="183"/>
      <c r="AW142" s="183"/>
      <c r="AX142" s="183"/>
      <c r="AY142" s="183"/>
      <c r="AZ142" s="183"/>
      <c r="BA142" s="183"/>
      <c r="BB142" s="183"/>
      <c r="BC142" s="183"/>
      <c r="BD142" s="183"/>
      <c r="BE142" s="183"/>
      <c r="BF142" s="183"/>
      <c r="BG142" s="183"/>
      <c r="BH142" s="183"/>
      <c r="BI142" s="183"/>
      <c r="BJ142" s="183"/>
      <c r="BK142" s="183"/>
      <c r="BL142" s="183"/>
      <c r="BM142" s="183"/>
    </row>
    <row r="143" spans="1:65" x14ac:dyDescent="0.2">
      <c r="A143" s="183"/>
      <c r="B143" s="183"/>
      <c r="C143" s="183"/>
      <c r="D143" s="183"/>
      <c r="E143" s="183"/>
      <c r="F143" s="183"/>
      <c r="G143" s="183"/>
      <c r="H143" s="183"/>
      <c r="I143" s="183"/>
      <c r="J143" s="183"/>
      <c r="K143" s="183"/>
      <c r="L143" s="183"/>
      <c r="M143" s="183"/>
      <c r="N143" s="183"/>
      <c r="O143" s="183"/>
      <c r="P143" s="183"/>
      <c r="Q143" s="183"/>
      <c r="R143" s="183"/>
      <c r="S143" s="183"/>
      <c r="T143" s="183"/>
      <c r="U143" s="183"/>
      <c r="V143" s="183"/>
      <c r="W143" s="183"/>
      <c r="X143" s="183"/>
      <c r="Y143" s="183"/>
      <c r="Z143" s="183"/>
      <c r="AA143" s="183"/>
      <c r="AB143" s="183"/>
      <c r="AC143" s="183"/>
      <c r="AD143" s="183"/>
      <c r="AE143" s="183"/>
      <c r="AF143" s="183"/>
      <c r="AG143" s="183"/>
      <c r="AH143" s="183"/>
      <c r="AI143" s="183"/>
      <c r="AJ143" s="183"/>
      <c r="AK143" s="183"/>
      <c r="AL143" s="183"/>
      <c r="AM143" s="183"/>
      <c r="AN143" s="183"/>
      <c r="AO143" s="183"/>
      <c r="AP143" s="183"/>
      <c r="AQ143" s="183"/>
      <c r="AR143" s="183"/>
      <c r="AS143" s="183"/>
      <c r="AT143" s="183"/>
      <c r="AU143" s="183"/>
      <c r="AV143" s="183"/>
      <c r="AW143" s="183"/>
      <c r="AX143" s="183"/>
      <c r="AY143" s="183"/>
      <c r="AZ143" s="183"/>
      <c r="BA143" s="183"/>
      <c r="BB143" s="183"/>
      <c r="BC143" s="183"/>
      <c r="BD143" s="183"/>
      <c r="BE143" s="183"/>
      <c r="BF143" s="183"/>
      <c r="BG143" s="183"/>
      <c r="BH143" s="183"/>
      <c r="BI143" s="183"/>
      <c r="BJ143" s="183"/>
      <c r="BK143" s="183"/>
      <c r="BL143" s="183"/>
      <c r="BM143" s="183"/>
    </row>
    <row r="144" spans="1:65" x14ac:dyDescent="0.2">
      <c r="A144" s="183"/>
      <c r="B144" s="183"/>
      <c r="C144" s="183"/>
      <c r="D144" s="183"/>
      <c r="E144" s="183"/>
      <c r="F144" s="183"/>
      <c r="G144" s="183"/>
      <c r="H144" s="183"/>
      <c r="I144" s="183"/>
      <c r="J144" s="183"/>
      <c r="K144" s="183"/>
      <c r="L144" s="183"/>
      <c r="M144" s="183"/>
      <c r="N144" s="183"/>
      <c r="O144" s="183"/>
      <c r="P144" s="183"/>
      <c r="Q144" s="183"/>
      <c r="R144" s="183"/>
      <c r="S144" s="183"/>
      <c r="T144" s="183"/>
      <c r="U144" s="183"/>
      <c r="V144" s="183"/>
      <c r="W144" s="183"/>
      <c r="X144" s="183"/>
      <c r="Y144" s="183"/>
      <c r="Z144" s="183"/>
      <c r="AA144" s="183"/>
      <c r="AB144" s="183"/>
      <c r="AC144" s="183"/>
      <c r="AD144" s="183"/>
      <c r="AE144" s="183"/>
      <c r="AF144" s="183"/>
      <c r="AG144" s="183"/>
      <c r="AH144" s="183"/>
      <c r="AI144" s="183"/>
      <c r="AJ144" s="183"/>
      <c r="AK144" s="183"/>
      <c r="AL144" s="183"/>
      <c r="AM144" s="183"/>
      <c r="AN144" s="183"/>
      <c r="AO144" s="183"/>
      <c r="AP144" s="183"/>
      <c r="AQ144" s="183"/>
      <c r="AR144" s="183"/>
      <c r="AS144" s="183"/>
      <c r="AT144" s="183"/>
      <c r="AU144" s="183"/>
      <c r="AV144" s="183"/>
      <c r="AW144" s="183"/>
      <c r="AX144" s="183"/>
      <c r="AY144" s="183"/>
      <c r="AZ144" s="183"/>
      <c r="BA144" s="183"/>
      <c r="BB144" s="183"/>
      <c r="BC144" s="183"/>
      <c r="BD144" s="183"/>
      <c r="BE144" s="183"/>
      <c r="BF144" s="183"/>
      <c r="BG144" s="183"/>
      <c r="BH144" s="183"/>
      <c r="BI144" s="183"/>
      <c r="BJ144" s="183"/>
      <c r="BK144" s="183"/>
      <c r="BL144" s="183"/>
      <c r="BM144" s="183"/>
    </row>
    <row r="145" spans="1:65" x14ac:dyDescent="0.2">
      <c r="A145" s="183"/>
      <c r="B145" s="183"/>
      <c r="C145" s="183"/>
      <c r="D145" s="183"/>
      <c r="E145" s="183"/>
      <c r="F145" s="183"/>
      <c r="G145" s="183"/>
      <c r="H145" s="183"/>
      <c r="I145" s="183"/>
      <c r="J145" s="183"/>
      <c r="K145" s="183"/>
      <c r="L145" s="183"/>
      <c r="M145" s="183"/>
      <c r="N145" s="183"/>
      <c r="O145" s="183"/>
      <c r="P145" s="183"/>
      <c r="Q145" s="183"/>
      <c r="R145" s="183"/>
      <c r="S145" s="183"/>
      <c r="T145" s="183"/>
      <c r="U145" s="183"/>
      <c r="V145" s="183"/>
      <c r="W145" s="183"/>
      <c r="X145" s="183"/>
      <c r="Y145" s="183"/>
      <c r="Z145" s="183"/>
      <c r="AA145" s="183"/>
      <c r="AB145" s="183"/>
      <c r="AC145" s="183"/>
      <c r="AD145" s="183"/>
      <c r="AE145" s="183"/>
      <c r="AF145" s="183"/>
      <c r="AG145" s="183"/>
      <c r="AH145" s="183"/>
      <c r="AI145" s="183"/>
      <c r="AJ145" s="183"/>
      <c r="AK145" s="183"/>
      <c r="AL145" s="183"/>
      <c r="AM145" s="183"/>
      <c r="AN145" s="183"/>
      <c r="AO145" s="183"/>
      <c r="AP145" s="183"/>
      <c r="AQ145" s="183"/>
      <c r="AR145" s="183"/>
      <c r="AS145" s="183"/>
      <c r="AT145" s="183"/>
      <c r="AU145" s="183"/>
      <c r="AV145" s="183"/>
      <c r="AW145" s="183"/>
      <c r="AX145" s="183"/>
      <c r="AY145" s="183"/>
      <c r="AZ145" s="183"/>
      <c r="BA145" s="183"/>
      <c r="BB145" s="183"/>
      <c r="BC145" s="183"/>
      <c r="BD145" s="183"/>
      <c r="BE145" s="183"/>
      <c r="BF145" s="183"/>
      <c r="BG145" s="183"/>
      <c r="BH145" s="183"/>
      <c r="BI145" s="183"/>
      <c r="BJ145" s="183"/>
      <c r="BK145" s="183"/>
      <c r="BL145" s="183"/>
      <c r="BM145" s="183"/>
    </row>
    <row r="146" spans="1:65" x14ac:dyDescent="0.2">
      <c r="A146" s="183"/>
      <c r="B146" s="183"/>
      <c r="C146" s="183"/>
      <c r="D146" s="183"/>
      <c r="E146" s="183"/>
      <c r="F146" s="183"/>
      <c r="G146" s="183"/>
      <c r="H146" s="183"/>
      <c r="I146" s="183"/>
      <c r="J146" s="183"/>
      <c r="K146" s="183"/>
      <c r="L146" s="183"/>
      <c r="M146" s="183"/>
      <c r="N146" s="183"/>
      <c r="O146" s="183"/>
      <c r="P146" s="183"/>
      <c r="Q146" s="183"/>
      <c r="R146" s="183"/>
      <c r="S146" s="183"/>
      <c r="T146" s="183"/>
      <c r="U146" s="183"/>
      <c r="V146" s="183"/>
      <c r="W146" s="183"/>
      <c r="X146" s="183"/>
      <c r="Y146" s="183"/>
      <c r="Z146" s="183"/>
      <c r="AA146" s="183"/>
      <c r="AB146" s="183"/>
      <c r="AC146" s="183"/>
      <c r="AD146" s="183"/>
      <c r="AE146" s="183"/>
      <c r="AF146" s="183"/>
      <c r="AG146" s="183"/>
      <c r="AH146" s="183"/>
      <c r="AI146" s="183"/>
      <c r="AJ146" s="183"/>
      <c r="AK146" s="183"/>
      <c r="AL146" s="183"/>
      <c r="AM146" s="183"/>
      <c r="AN146" s="183"/>
      <c r="AO146" s="183"/>
      <c r="AP146" s="183"/>
      <c r="AQ146" s="183"/>
      <c r="AR146" s="183"/>
      <c r="AS146" s="183"/>
      <c r="AT146" s="183"/>
      <c r="AU146" s="183"/>
      <c r="AV146" s="183"/>
      <c r="AW146" s="183"/>
      <c r="AX146" s="183"/>
      <c r="AY146" s="183"/>
      <c r="AZ146" s="183"/>
      <c r="BA146" s="183"/>
      <c r="BB146" s="183"/>
      <c r="BC146" s="183"/>
      <c r="BD146" s="183"/>
      <c r="BE146" s="183"/>
      <c r="BF146" s="183"/>
      <c r="BG146" s="183"/>
      <c r="BH146" s="183"/>
      <c r="BI146" s="183"/>
      <c r="BJ146" s="183"/>
      <c r="BK146" s="183"/>
      <c r="BL146" s="183"/>
      <c r="BM146" s="183"/>
    </row>
    <row r="147" spans="1:65" x14ac:dyDescent="0.2">
      <c r="A147" s="183"/>
      <c r="B147" s="183"/>
      <c r="C147" s="183"/>
      <c r="D147" s="183"/>
      <c r="E147" s="183"/>
      <c r="F147" s="183"/>
      <c r="G147" s="183"/>
      <c r="H147" s="183"/>
      <c r="I147" s="183"/>
      <c r="J147" s="183"/>
      <c r="K147" s="183"/>
      <c r="L147" s="183"/>
      <c r="M147" s="183"/>
      <c r="N147" s="183"/>
      <c r="O147" s="183"/>
      <c r="P147" s="183"/>
      <c r="Q147" s="183"/>
      <c r="R147" s="183"/>
      <c r="S147" s="183"/>
      <c r="T147" s="183"/>
      <c r="U147" s="183"/>
      <c r="V147" s="183"/>
      <c r="W147" s="183"/>
      <c r="X147" s="183"/>
      <c r="Y147" s="183"/>
      <c r="Z147" s="183"/>
      <c r="AA147" s="183"/>
      <c r="AB147" s="183"/>
      <c r="AC147" s="183"/>
      <c r="AD147" s="183"/>
      <c r="AE147" s="183"/>
      <c r="AF147" s="183"/>
      <c r="AG147" s="183"/>
      <c r="AH147" s="183"/>
      <c r="AI147" s="183"/>
      <c r="AJ147" s="183"/>
      <c r="AK147" s="183"/>
      <c r="AL147" s="183"/>
      <c r="AM147" s="183"/>
      <c r="AN147" s="183"/>
      <c r="AO147" s="183"/>
      <c r="AP147" s="183"/>
      <c r="AQ147" s="183"/>
      <c r="AR147" s="183"/>
      <c r="AS147" s="183"/>
      <c r="AT147" s="183"/>
      <c r="AU147" s="183"/>
      <c r="AV147" s="183"/>
      <c r="AW147" s="183"/>
      <c r="AX147" s="183"/>
      <c r="AY147" s="183"/>
      <c r="AZ147" s="183"/>
      <c r="BA147" s="183"/>
      <c r="BB147" s="183"/>
      <c r="BC147" s="183"/>
      <c r="BD147" s="183"/>
      <c r="BE147" s="183"/>
      <c r="BF147" s="183"/>
      <c r="BG147" s="183"/>
      <c r="BH147" s="183"/>
      <c r="BI147" s="183"/>
      <c r="BJ147" s="183"/>
      <c r="BK147" s="183"/>
      <c r="BL147" s="183"/>
      <c r="BM147" s="183"/>
    </row>
    <row r="148" spans="1:65" x14ac:dyDescent="0.2">
      <c r="A148" s="183"/>
      <c r="B148" s="183"/>
      <c r="C148" s="183"/>
      <c r="D148" s="183"/>
      <c r="E148" s="183"/>
      <c r="F148" s="183"/>
      <c r="G148" s="183"/>
      <c r="H148" s="183"/>
      <c r="I148" s="183"/>
      <c r="J148" s="183"/>
      <c r="K148" s="183"/>
      <c r="L148" s="183"/>
      <c r="M148" s="183"/>
      <c r="N148" s="183"/>
      <c r="O148" s="183"/>
      <c r="P148" s="183"/>
      <c r="Q148" s="183"/>
      <c r="R148" s="183"/>
      <c r="S148" s="183"/>
      <c r="T148" s="183"/>
      <c r="U148" s="183"/>
      <c r="V148" s="183"/>
      <c r="W148" s="183"/>
      <c r="X148" s="183"/>
      <c r="Y148" s="183"/>
      <c r="Z148" s="183"/>
      <c r="AA148" s="183"/>
      <c r="AB148" s="183"/>
      <c r="AC148" s="183"/>
      <c r="AD148" s="183"/>
      <c r="AE148" s="183"/>
      <c r="AF148" s="183"/>
      <c r="AG148" s="183"/>
      <c r="AH148" s="183"/>
      <c r="AI148" s="183"/>
      <c r="AJ148" s="183"/>
      <c r="AK148" s="183"/>
      <c r="AL148" s="183"/>
      <c r="AM148" s="183"/>
      <c r="AN148" s="183"/>
      <c r="AO148" s="183"/>
      <c r="AP148" s="183"/>
      <c r="AQ148" s="183"/>
      <c r="AR148" s="183"/>
      <c r="AS148" s="183"/>
      <c r="AT148" s="183"/>
      <c r="AU148" s="183"/>
      <c r="AV148" s="183"/>
      <c r="AW148" s="183"/>
      <c r="AX148" s="183"/>
      <c r="AY148" s="183"/>
      <c r="AZ148" s="183"/>
      <c r="BA148" s="183"/>
      <c r="BB148" s="183"/>
      <c r="BC148" s="183"/>
      <c r="BD148" s="183"/>
      <c r="BE148" s="183"/>
      <c r="BF148" s="183"/>
      <c r="BG148" s="183"/>
      <c r="BH148" s="183"/>
      <c r="BI148" s="183"/>
      <c r="BJ148" s="183"/>
      <c r="BK148" s="183"/>
      <c r="BL148" s="183"/>
      <c r="BM148" s="183"/>
    </row>
    <row r="149" spans="1:65" x14ac:dyDescent="0.2">
      <c r="A149" s="183"/>
      <c r="B149" s="183"/>
      <c r="C149" s="183"/>
      <c r="D149" s="183"/>
      <c r="E149" s="183"/>
      <c r="F149" s="183"/>
      <c r="G149" s="183"/>
      <c r="H149" s="183"/>
      <c r="I149" s="183"/>
      <c r="J149" s="183"/>
      <c r="K149" s="183"/>
      <c r="L149" s="183"/>
      <c r="M149" s="183"/>
      <c r="N149" s="183"/>
      <c r="O149" s="183"/>
      <c r="P149" s="183"/>
      <c r="Q149" s="183"/>
      <c r="R149" s="183"/>
      <c r="S149" s="183"/>
      <c r="T149" s="183"/>
      <c r="U149" s="183"/>
      <c r="V149" s="183"/>
      <c r="W149" s="183"/>
      <c r="X149" s="183"/>
      <c r="Y149" s="183"/>
      <c r="Z149" s="183"/>
      <c r="AA149" s="183"/>
      <c r="AB149" s="183"/>
      <c r="AC149" s="183"/>
      <c r="AD149" s="183"/>
      <c r="AE149" s="183"/>
      <c r="AF149" s="183"/>
      <c r="AG149" s="183"/>
      <c r="AH149" s="183"/>
      <c r="AI149" s="183"/>
      <c r="AJ149" s="183"/>
      <c r="AK149" s="183"/>
      <c r="AL149" s="183"/>
      <c r="AM149" s="183"/>
      <c r="AN149" s="183"/>
      <c r="AO149" s="183"/>
      <c r="AP149" s="183"/>
      <c r="AQ149" s="183"/>
      <c r="AR149" s="183"/>
      <c r="AS149" s="183"/>
      <c r="AT149" s="183"/>
      <c r="AU149" s="183"/>
      <c r="AV149" s="183"/>
      <c r="AW149" s="183"/>
      <c r="AX149" s="183"/>
      <c r="AY149" s="183"/>
      <c r="AZ149" s="183"/>
      <c r="BA149" s="183"/>
      <c r="BB149" s="183"/>
      <c r="BC149" s="183"/>
      <c r="BD149" s="183"/>
      <c r="BE149" s="183"/>
      <c r="BF149" s="183"/>
      <c r="BG149" s="183"/>
      <c r="BH149" s="183"/>
      <c r="BI149" s="183"/>
      <c r="BJ149" s="183"/>
      <c r="BK149" s="183"/>
      <c r="BL149" s="183"/>
      <c r="BM149" s="183"/>
    </row>
    <row r="150" spans="1:65" x14ac:dyDescent="0.2">
      <c r="A150" s="183"/>
      <c r="B150" s="183"/>
      <c r="C150" s="183"/>
      <c r="D150" s="183"/>
      <c r="E150" s="183"/>
      <c r="F150" s="183"/>
      <c r="G150" s="183"/>
      <c r="H150" s="183"/>
      <c r="I150" s="183"/>
      <c r="J150" s="183"/>
      <c r="K150" s="183"/>
      <c r="L150" s="183"/>
      <c r="M150" s="183"/>
      <c r="N150" s="183"/>
      <c r="O150" s="183"/>
      <c r="P150" s="183"/>
      <c r="Q150" s="183"/>
      <c r="R150" s="183"/>
      <c r="S150" s="183"/>
      <c r="T150" s="183"/>
      <c r="U150" s="183"/>
      <c r="V150" s="183"/>
      <c r="W150" s="183"/>
      <c r="X150" s="183"/>
      <c r="Y150" s="183"/>
      <c r="Z150" s="183"/>
      <c r="AA150" s="183"/>
      <c r="AB150" s="183"/>
      <c r="AC150" s="183"/>
      <c r="AD150" s="183"/>
      <c r="AE150" s="183"/>
      <c r="AF150" s="183"/>
      <c r="AG150" s="183"/>
      <c r="AH150" s="183"/>
      <c r="AI150" s="183"/>
      <c r="AJ150" s="183"/>
      <c r="AK150" s="183"/>
      <c r="AL150" s="183"/>
      <c r="AM150" s="183"/>
      <c r="AN150" s="183"/>
      <c r="AO150" s="183"/>
      <c r="AP150" s="183"/>
      <c r="AQ150" s="183"/>
      <c r="AR150" s="183"/>
      <c r="AS150" s="183"/>
      <c r="AT150" s="183"/>
      <c r="AU150" s="183"/>
      <c r="AV150" s="183"/>
      <c r="AW150" s="183"/>
      <c r="AX150" s="183"/>
      <c r="AY150" s="183"/>
      <c r="AZ150" s="183"/>
      <c r="BA150" s="183"/>
      <c r="BB150" s="183"/>
      <c r="BC150" s="183"/>
      <c r="BD150" s="183"/>
      <c r="BE150" s="183"/>
      <c r="BF150" s="183"/>
      <c r="BG150" s="183"/>
      <c r="BH150" s="183"/>
      <c r="BI150" s="183"/>
      <c r="BJ150" s="183"/>
      <c r="BK150" s="183"/>
      <c r="BL150" s="183"/>
      <c r="BM150" s="183"/>
    </row>
    <row r="151" spans="1:65" x14ac:dyDescent="0.2">
      <c r="A151" s="183"/>
      <c r="B151" s="183"/>
      <c r="C151" s="183"/>
      <c r="D151" s="183"/>
      <c r="E151" s="183"/>
      <c r="F151" s="183"/>
      <c r="G151" s="183"/>
      <c r="H151" s="183"/>
      <c r="I151" s="183"/>
      <c r="J151" s="183"/>
      <c r="K151" s="183"/>
      <c r="L151" s="183"/>
      <c r="M151" s="183"/>
      <c r="N151" s="183"/>
      <c r="O151" s="183"/>
      <c r="P151" s="183"/>
      <c r="Q151" s="183"/>
      <c r="R151" s="183"/>
      <c r="S151" s="183"/>
      <c r="T151" s="183"/>
      <c r="U151" s="183"/>
      <c r="V151" s="183"/>
      <c r="W151" s="183"/>
      <c r="X151" s="183"/>
      <c r="Y151" s="183"/>
      <c r="Z151" s="183"/>
      <c r="AA151" s="183"/>
      <c r="AB151" s="183"/>
      <c r="AC151" s="183"/>
      <c r="AD151" s="183"/>
      <c r="AE151" s="183"/>
      <c r="AF151" s="183"/>
      <c r="AG151" s="183"/>
      <c r="AH151" s="183"/>
      <c r="AI151" s="183"/>
      <c r="AJ151" s="183"/>
      <c r="AK151" s="183"/>
      <c r="AL151" s="183"/>
      <c r="AM151" s="183"/>
      <c r="AN151" s="183"/>
      <c r="AO151" s="183"/>
      <c r="AP151" s="183"/>
      <c r="AQ151" s="183"/>
      <c r="AR151" s="183"/>
      <c r="AS151" s="183"/>
      <c r="AT151" s="183"/>
      <c r="AU151" s="183"/>
      <c r="AV151" s="183"/>
      <c r="AW151" s="183"/>
      <c r="AX151" s="183"/>
      <c r="AY151" s="183"/>
      <c r="AZ151" s="183"/>
      <c r="BA151" s="183"/>
      <c r="BB151" s="183"/>
      <c r="BC151" s="183"/>
      <c r="BD151" s="183"/>
      <c r="BE151" s="183"/>
      <c r="BF151" s="183"/>
      <c r="BG151" s="183"/>
      <c r="BH151" s="183"/>
      <c r="BI151" s="183"/>
      <c r="BJ151" s="183"/>
      <c r="BK151" s="183"/>
      <c r="BL151" s="183"/>
      <c r="BM151" s="183"/>
    </row>
    <row r="152" spans="1:65" x14ac:dyDescent="0.2">
      <c r="A152" s="183"/>
      <c r="B152" s="183"/>
      <c r="C152" s="183"/>
      <c r="D152" s="183"/>
      <c r="E152" s="183"/>
      <c r="F152" s="183"/>
      <c r="G152" s="183"/>
      <c r="H152" s="183"/>
      <c r="I152" s="183"/>
      <c r="J152" s="183"/>
      <c r="K152" s="183"/>
      <c r="L152" s="183"/>
      <c r="M152" s="183"/>
      <c r="N152" s="183"/>
      <c r="O152" s="183"/>
      <c r="P152" s="183"/>
      <c r="Q152" s="183"/>
      <c r="R152" s="183"/>
      <c r="S152" s="183"/>
      <c r="T152" s="183"/>
      <c r="U152" s="183"/>
      <c r="V152" s="183"/>
      <c r="W152" s="183"/>
      <c r="X152" s="183"/>
      <c r="Y152" s="183"/>
      <c r="Z152" s="183"/>
      <c r="AA152" s="183"/>
      <c r="AB152" s="183"/>
      <c r="AC152" s="183"/>
      <c r="AD152" s="183"/>
      <c r="AE152" s="183"/>
      <c r="AF152" s="183"/>
      <c r="AG152" s="183"/>
      <c r="AH152" s="183"/>
      <c r="AI152" s="183"/>
      <c r="AJ152" s="183"/>
      <c r="AK152" s="183"/>
      <c r="AL152" s="183"/>
      <c r="AM152" s="183"/>
      <c r="AN152" s="183"/>
      <c r="AO152" s="183"/>
      <c r="AP152" s="183"/>
      <c r="AQ152" s="183"/>
      <c r="AR152" s="183"/>
      <c r="AS152" s="183"/>
      <c r="AT152" s="183"/>
      <c r="AU152" s="183"/>
      <c r="AV152" s="183"/>
      <c r="AW152" s="183"/>
      <c r="AX152" s="183"/>
      <c r="AY152" s="183"/>
      <c r="AZ152" s="183"/>
      <c r="BA152" s="183"/>
      <c r="BB152" s="183"/>
      <c r="BC152" s="183"/>
      <c r="BD152" s="183"/>
      <c r="BE152" s="183"/>
      <c r="BF152" s="183"/>
      <c r="BG152" s="183"/>
      <c r="BH152" s="183"/>
      <c r="BI152" s="183"/>
      <c r="BJ152" s="183"/>
      <c r="BK152" s="183"/>
      <c r="BL152" s="183"/>
      <c r="BM152" s="183"/>
    </row>
    <row r="153" spans="1:65" x14ac:dyDescent="0.2">
      <c r="A153" s="183"/>
      <c r="B153" s="183"/>
      <c r="C153" s="183"/>
      <c r="D153" s="183"/>
      <c r="E153" s="183"/>
      <c r="F153" s="183"/>
      <c r="G153" s="183"/>
      <c r="H153" s="183"/>
      <c r="I153" s="183"/>
      <c r="J153" s="183"/>
      <c r="K153" s="183"/>
      <c r="L153" s="183"/>
      <c r="M153" s="183"/>
      <c r="N153" s="183"/>
      <c r="O153" s="183"/>
      <c r="P153" s="183"/>
      <c r="Q153" s="183"/>
      <c r="R153" s="183"/>
      <c r="S153" s="183"/>
      <c r="T153" s="183"/>
      <c r="U153" s="183"/>
      <c r="V153" s="183"/>
      <c r="W153" s="183"/>
      <c r="X153" s="183"/>
      <c r="Y153" s="183"/>
      <c r="Z153" s="183"/>
      <c r="AA153" s="183"/>
      <c r="AB153" s="183"/>
      <c r="AC153" s="183"/>
      <c r="AD153" s="183"/>
      <c r="AE153" s="183"/>
      <c r="AF153" s="183"/>
      <c r="AG153" s="183"/>
      <c r="AH153" s="183"/>
      <c r="AI153" s="183"/>
      <c r="AJ153" s="183"/>
      <c r="AK153" s="183"/>
      <c r="AL153" s="183"/>
      <c r="AM153" s="183"/>
      <c r="AN153" s="183"/>
      <c r="AO153" s="183"/>
      <c r="AP153" s="183"/>
      <c r="AQ153" s="183"/>
      <c r="AR153" s="183"/>
      <c r="AS153" s="183"/>
      <c r="AT153" s="183"/>
      <c r="AU153" s="183"/>
      <c r="AV153" s="183"/>
      <c r="AW153" s="183"/>
      <c r="AX153" s="183"/>
      <c r="AY153" s="183"/>
      <c r="AZ153" s="183"/>
      <c r="BA153" s="183"/>
      <c r="BB153" s="183"/>
      <c r="BC153" s="183"/>
      <c r="BD153" s="183"/>
      <c r="BE153" s="183"/>
      <c r="BF153" s="183"/>
      <c r="BG153" s="183"/>
      <c r="BH153" s="183"/>
      <c r="BI153" s="183"/>
      <c r="BJ153" s="183"/>
      <c r="BK153" s="183"/>
      <c r="BL153" s="183"/>
      <c r="BM153" s="183"/>
    </row>
    <row r="154" spans="1:65" x14ac:dyDescent="0.2">
      <c r="A154" s="183"/>
      <c r="B154" s="183"/>
      <c r="C154" s="183"/>
      <c r="D154" s="183"/>
      <c r="E154" s="183"/>
      <c r="F154" s="183"/>
      <c r="G154" s="183"/>
      <c r="H154" s="183"/>
      <c r="I154" s="183"/>
      <c r="J154" s="183"/>
      <c r="K154" s="183"/>
      <c r="L154" s="183"/>
      <c r="M154" s="183"/>
      <c r="N154" s="183"/>
      <c r="O154" s="183"/>
      <c r="P154" s="183"/>
      <c r="Q154" s="183"/>
      <c r="R154" s="183"/>
      <c r="S154" s="183"/>
      <c r="T154" s="183"/>
      <c r="U154" s="183"/>
      <c r="V154" s="183"/>
      <c r="W154" s="183"/>
      <c r="X154" s="183"/>
      <c r="Y154" s="183"/>
      <c r="Z154" s="183"/>
      <c r="AA154" s="183"/>
      <c r="AB154" s="183"/>
      <c r="AC154" s="183"/>
      <c r="AD154" s="183"/>
      <c r="AE154" s="183"/>
      <c r="AF154" s="183"/>
      <c r="AG154" s="183"/>
      <c r="AH154" s="183"/>
      <c r="AI154" s="183"/>
      <c r="AJ154" s="183"/>
      <c r="AK154" s="183"/>
      <c r="AL154" s="183"/>
      <c r="AM154" s="183"/>
      <c r="AN154" s="183"/>
      <c r="AO154" s="183"/>
      <c r="AP154" s="183"/>
      <c r="AQ154" s="183"/>
      <c r="AR154" s="183"/>
      <c r="AS154" s="183"/>
      <c r="AT154" s="183"/>
      <c r="AU154" s="183"/>
      <c r="AV154" s="183"/>
      <c r="AW154" s="183"/>
      <c r="AX154" s="183"/>
      <c r="AY154" s="183"/>
      <c r="AZ154" s="183"/>
      <c r="BA154" s="183"/>
      <c r="BB154" s="183"/>
      <c r="BC154" s="183"/>
      <c r="BD154" s="183"/>
      <c r="BE154" s="183"/>
      <c r="BF154" s="183"/>
      <c r="BG154" s="183"/>
      <c r="BH154" s="183"/>
      <c r="BI154" s="183"/>
      <c r="BJ154" s="183"/>
      <c r="BK154" s="183"/>
      <c r="BL154" s="183"/>
      <c r="BM154" s="183"/>
    </row>
    <row r="155" spans="1:65" x14ac:dyDescent="0.2">
      <c r="A155" s="183"/>
      <c r="B155" s="183"/>
      <c r="C155" s="183"/>
      <c r="D155" s="183"/>
      <c r="E155" s="183"/>
      <c r="F155" s="183"/>
      <c r="G155" s="183"/>
      <c r="H155" s="183"/>
      <c r="I155" s="183"/>
      <c r="J155" s="183"/>
      <c r="K155" s="183"/>
      <c r="L155" s="183"/>
      <c r="M155" s="183"/>
      <c r="N155" s="183"/>
      <c r="O155" s="183"/>
      <c r="P155" s="183"/>
      <c r="Q155" s="183"/>
      <c r="R155" s="183"/>
      <c r="S155" s="183"/>
      <c r="T155" s="183"/>
      <c r="U155" s="183"/>
      <c r="V155" s="183"/>
      <c r="W155" s="183"/>
      <c r="X155" s="183"/>
      <c r="Y155" s="183"/>
      <c r="Z155" s="183"/>
      <c r="AA155" s="183"/>
      <c r="AB155" s="183"/>
      <c r="AC155" s="183"/>
      <c r="AD155" s="183"/>
      <c r="AE155" s="183"/>
      <c r="AF155" s="183"/>
      <c r="AG155" s="183"/>
      <c r="AH155" s="183"/>
      <c r="AI155" s="183"/>
      <c r="AJ155" s="183"/>
      <c r="AK155" s="183"/>
      <c r="AL155" s="183"/>
      <c r="AM155" s="183"/>
      <c r="AN155" s="183"/>
      <c r="AO155" s="183"/>
      <c r="AP155" s="183"/>
      <c r="AQ155" s="183"/>
      <c r="AR155" s="183"/>
      <c r="AS155" s="183"/>
      <c r="AT155" s="183"/>
      <c r="AU155" s="183"/>
      <c r="AV155" s="183"/>
      <c r="AW155" s="183"/>
      <c r="AX155" s="183"/>
      <c r="AY155" s="183"/>
      <c r="AZ155" s="183"/>
      <c r="BA155" s="183"/>
      <c r="BB155" s="183"/>
      <c r="BC155" s="183"/>
      <c r="BD155" s="183"/>
      <c r="BE155" s="183"/>
      <c r="BF155" s="183"/>
      <c r="BG155" s="183"/>
      <c r="BH155" s="183"/>
      <c r="BI155" s="183"/>
      <c r="BJ155" s="183"/>
      <c r="BK155" s="183"/>
      <c r="BL155" s="183"/>
      <c r="BM155" s="183"/>
    </row>
    <row r="156" spans="1:65" x14ac:dyDescent="0.2">
      <c r="A156" s="183"/>
      <c r="B156" s="183"/>
      <c r="C156" s="183"/>
      <c r="D156" s="183"/>
      <c r="E156" s="183"/>
      <c r="F156" s="183"/>
      <c r="G156" s="183"/>
      <c r="H156" s="183"/>
      <c r="I156" s="183"/>
      <c r="J156" s="183"/>
      <c r="K156" s="183"/>
      <c r="L156" s="183"/>
      <c r="M156" s="183"/>
      <c r="N156" s="183"/>
      <c r="O156" s="183"/>
      <c r="P156" s="183"/>
      <c r="Q156" s="183"/>
      <c r="R156" s="183"/>
      <c r="S156" s="183"/>
      <c r="T156" s="183"/>
      <c r="U156" s="183"/>
      <c r="V156" s="183"/>
      <c r="W156" s="183"/>
      <c r="X156" s="183"/>
      <c r="Y156" s="183"/>
      <c r="Z156" s="183"/>
      <c r="AA156" s="183"/>
      <c r="AB156" s="183"/>
      <c r="AC156" s="183"/>
      <c r="AD156" s="183"/>
      <c r="AE156" s="183"/>
      <c r="AF156" s="183"/>
      <c r="AG156" s="183"/>
      <c r="AH156" s="183"/>
      <c r="AI156" s="183"/>
      <c r="AJ156" s="183"/>
      <c r="AK156" s="183"/>
      <c r="AL156" s="183"/>
      <c r="AM156" s="183"/>
      <c r="AN156" s="183"/>
      <c r="AO156" s="183"/>
      <c r="AP156" s="183"/>
      <c r="AQ156" s="183"/>
      <c r="AR156" s="183"/>
      <c r="AS156" s="183"/>
      <c r="AT156" s="183"/>
      <c r="AU156" s="183"/>
      <c r="AV156" s="183"/>
      <c r="AW156" s="183"/>
      <c r="AX156" s="183"/>
      <c r="AY156" s="183"/>
      <c r="AZ156" s="183"/>
      <c r="BA156" s="183"/>
      <c r="BB156" s="183"/>
      <c r="BC156" s="183"/>
      <c r="BD156" s="183"/>
      <c r="BE156" s="183"/>
      <c r="BF156" s="183"/>
      <c r="BG156" s="183"/>
      <c r="BH156" s="183"/>
      <c r="BI156" s="183"/>
      <c r="BJ156" s="183"/>
      <c r="BK156" s="183"/>
      <c r="BL156" s="183"/>
      <c r="BM156" s="183"/>
    </row>
    <row r="157" spans="1:65" x14ac:dyDescent="0.2">
      <c r="A157" s="183"/>
      <c r="B157" s="183"/>
      <c r="C157" s="183"/>
      <c r="D157" s="183"/>
      <c r="E157" s="183"/>
      <c r="F157" s="183"/>
      <c r="G157" s="183"/>
      <c r="H157" s="183"/>
      <c r="I157" s="183"/>
      <c r="J157" s="183"/>
      <c r="K157" s="183"/>
      <c r="L157" s="183"/>
      <c r="M157" s="183"/>
      <c r="N157" s="183"/>
      <c r="O157" s="183"/>
      <c r="P157" s="183"/>
      <c r="Q157" s="183"/>
      <c r="R157" s="183"/>
      <c r="S157" s="183"/>
      <c r="T157" s="183"/>
      <c r="U157" s="183"/>
      <c r="V157" s="183"/>
      <c r="W157" s="183"/>
      <c r="X157" s="183"/>
      <c r="Y157" s="183"/>
      <c r="Z157" s="183"/>
      <c r="AA157" s="183"/>
      <c r="AB157" s="183"/>
      <c r="AC157" s="183"/>
      <c r="AD157" s="183"/>
      <c r="AE157" s="183"/>
      <c r="AF157" s="183"/>
      <c r="AG157" s="183"/>
      <c r="AH157" s="183"/>
      <c r="AI157" s="183"/>
      <c r="AJ157" s="183"/>
      <c r="AK157" s="183"/>
      <c r="AL157" s="183"/>
      <c r="AM157" s="183"/>
      <c r="AN157" s="183"/>
      <c r="AO157" s="183"/>
      <c r="AP157" s="183"/>
      <c r="AQ157" s="183"/>
      <c r="AR157" s="183"/>
      <c r="AS157" s="183"/>
      <c r="AT157" s="183"/>
      <c r="AU157" s="183"/>
      <c r="AV157" s="183"/>
      <c r="AW157" s="183"/>
      <c r="AX157" s="183"/>
      <c r="AY157" s="183"/>
      <c r="AZ157" s="183"/>
      <c r="BA157" s="183"/>
      <c r="BB157" s="183"/>
      <c r="BC157" s="183"/>
      <c r="BD157" s="183"/>
      <c r="BE157" s="183"/>
      <c r="BF157" s="183"/>
      <c r="BG157" s="183"/>
      <c r="BH157" s="183"/>
      <c r="BI157" s="183"/>
      <c r="BJ157" s="183"/>
      <c r="BK157" s="183"/>
      <c r="BL157" s="183"/>
      <c r="BM157" s="183"/>
    </row>
    <row r="158" spans="1:65" x14ac:dyDescent="0.2">
      <c r="A158" s="183"/>
      <c r="B158" s="183"/>
      <c r="C158" s="183"/>
      <c r="D158" s="183"/>
      <c r="E158" s="183"/>
      <c r="F158" s="183"/>
      <c r="G158" s="183"/>
      <c r="H158" s="183"/>
      <c r="I158" s="183"/>
      <c r="J158" s="183"/>
      <c r="K158" s="183"/>
      <c r="L158" s="183"/>
      <c r="M158" s="183"/>
      <c r="N158" s="183"/>
      <c r="O158" s="183"/>
      <c r="P158" s="183"/>
      <c r="Q158" s="183"/>
      <c r="R158" s="183"/>
      <c r="S158" s="183"/>
      <c r="T158" s="183"/>
      <c r="U158" s="183"/>
      <c r="V158" s="183"/>
      <c r="W158" s="183"/>
      <c r="X158" s="183"/>
      <c r="Y158" s="183"/>
      <c r="Z158" s="183"/>
      <c r="AA158" s="183"/>
      <c r="AB158" s="183"/>
      <c r="AC158" s="183"/>
      <c r="AD158" s="183"/>
      <c r="AE158" s="183"/>
      <c r="AF158" s="183"/>
      <c r="AG158" s="183"/>
      <c r="AH158" s="183"/>
      <c r="AI158" s="183"/>
      <c r="AJ158" s="183"/>
      <c r="AK158" s="183"/>
      <c r="AL158" s="183"/>
      <c r="AM158" s="183"/>
      <c r="AN158" s="183"/>
      <c r="AO158" s="183"/>
      <c r="AP158" s="183"/>
      <c r="AQ158" s="183"/>
      <c r="AR158" s="183"/>
      <c r="AS158" s="183"/>
      <c r="AT158" s="183"/>
      <c r="AU158" s="183"/>
      <c r="AV158" s="183"/>
      <c r="AW158" s="183"/>
      <c r="AX158" s="183"/>
      <c r="AY158" s="183"/>
      <c r="AZ158" s="183"/>
      <c r="BA158" s="183"/>
      <c r="BB158" s="183"/>
      <c r="BC158" s="183"/>
      <c r="BD158" s="183"/>
      <c r="BE158" s="183"/>
      <c r="BF158" s="183"/>
      <c r="BG158" s="183"/>
      <c r="BH158" s="183"/>
      <c r="BI158" s="183"/>
      <c r="BJ158" s="183"/>
      <c r="BK158" s="183"/>
      <c r="BL158" s="183"/>
      <c r="BM158" s="183"/>
    </row>
    <row r="159" spans="1:65" x14ac:dyDescent="0.2">
      <c r="A159" s="183"/>
      <c r="B159" s="183"/>
      <c r="C159" s="183"/>
      <c r="D159" s="183"/>
      <c r="E159" s="183"/>
      <c r="F159" s="183"/>
      <c r="G159" s="183"/>
      <c r="H159" s="183"/>
      <c r="I159" s="183"/>
      <c r="J159" s="183"/>
      <c r="K159" s="183"/>
      <c r="L159" s="183"/>
      <c r="M159" s="183"/>
      <c r="N159" s="183"/>
      <c r="O159" s="183"/>
      <c r="P159" s="183"/>
      <c r="Q159" s="183"/>
      <c r="R159" s="183"/>
      <c r="S159" s="183"/>
      <c r="T159" s="183"/>
      <c r="U159" s="183"/>
      <c r="V159" s="183"/>
      <c r="W159" s="183"/>
      <c r="X159" s="183"/>
      <c r="Y159" s="183"/>
      <c r="Z159" s="183"/>
      <c r="AA159" s="183"/>
      <c r="AB159" s="183"/>
      <c r="AC159" s="183"/>
      <c r="AD159" s="183"/>
      <c r="AE159" s="183"/>
      <c r="AF159" s="183"/>
      <c r="AG159" s="183"/>
      <c r="AH159" s="183"/>
      <c r="AI159" s="183"/>
      <c r="AJ159" s="183"/>
      <c r="AK159" s="183"/>
      <c r="AL159" s="183"/>
      <c r="AM159" s="183"/>
      <c r="AN159" s="183"/>
      <c r="AO159" s="183"/>
      <c r="AP159" s="183"/>
      <c r="AQ159" s="183"/>
      <c r="AR159" s="183"/>
      <c r="AS159" s="183"/>
      <c r="AT159" s="183"/>
      <c r="AU159" s="183"/>
      <c r="AV159" s="183"/>
      <c r="AW159" s="183"/>
      <c r="AX159" s="183"/>
      <c r="AY159" s="183"/>
      <c r="AZ159" s="183"/>
      <c r="BA159" s="183"/>
      <c r="BB159" s="183"/>
      <c r="BC159" s="183"/>
      <c r="BD159" s="183"/>
      <c r="BE159" s="183"/>
      <c r="BF159" s="183"/>
      <c r="BG159" s="183"/>
      <c r="BH159" s="183"/>
      <c r="BI159" s="183"/>
      <c r="BJ159" s="183"/>
      <c r="BK159" s="183"/>
      <c r="BL159" s="183"/>
      <c r="BM159" s="183"/>
    </row>
    <row r="160" spans="1:65" x14ac:dyDescent="0.2">
      <c r="A160" s="183"/>
      <c r="B160" s="183"/>
      <c r="C160" s="183"/>
      <c r="D160" s="183"/>
      <c r="E160" s="183"/>
      <c r="F160" s="183"/>
      <c r="G160" s="183"/>
      <c r="H160" s="183"/>
      <c r="I160" s="183"/>
      <c r="J160" s="183"/>
      <c r="K160" s="183"/>
      <c r="L160" s="183"/>
      <c r="M160" s="183"/>
      <c r="N160" s="183"/>
      <c r="O160" s="183"/>
      <c r="P160" s="183"/>
      <c r="Q160" s="183"/>
      <c r="R160" s="183"/>
      <c r="S160" s="183"/>
      <c r="T160" s="183"/>
      <c r="U160" s="183"/>
      <c r="V160" s="183"/>
      <c r="W160" s="183"/>
      <c r="X160" s="183"/>
      <c r="Y160" s="183"/>
      <c r="Z160" s="183"/>
      <c r="AA160" s="183"/>
      <c r="AB160" s="183"/>
      <c r="AC160" s="183"/>
      <c r="AD160" s="183"/>
      <c r="AE160" s="183"/>
      <c r="AF160" s="183"/>
      <c r="AG160" s="183"/>
      <c r="AH160" s="183"/>
      <c r="AI160" s="183"/>
      <c r="AJ160" s="183"/>
      <c r="AK160" s="183"/>
      <c r="AL160" s="183"/>
      <c r="AM160" s="183"/>
      <c r="AN160" s="183"/>
      <c r="AO160" s="183"/>
      <c r="AP160" s="183"/>
      <c r="AQ160" s="183"/>
      <c r="AR160" s="183"/>
      <c r="AS160" s="183"/>
      <c r="AT160" s="183"/>
      <c r="AU160" s="183"/>
      <c r="AV160" s="183"/>
      <c r="AW160" s="183"/>
      <c r="AX160" s="183"/>
      <c r="AY160" s="183"/>
      <c r="AZ160" s="183"/>
      <c r="BA160" s="183"/>
      <c r="BB160" s="183"/>
      <c r="BC160" s="183"/>
      <c r="BD160" s="183"/>
      <c r="BE160" s="183"/>
      <c r="BF160" s="183"/>
      <c r="BG160" s="183"/>
      <c r="BH160" s="183"/>
      <c r="BI160" s="183"/>
      <c r="BJ160" s="183"/>
      <c r="BK160" s="183"/>
      <c r="BL160" s="183"/>
      <c r="BM160" s="183"/>
    </row>
    <row r="161" spans="1:65" x14ac:dyDescent="0.2">
      <c r="A161" s="183"/>
      <c r="B161" s="183"/>
      <c r="C161" s="183"/>
      <c r="D161" s="183"/>
      <c r="E161" s="183"/>
      <c r="F161" s="183"/>
      <c r="G161" s="183"/>
      <c r="H161" s="183"/>
      <c r="I161" s="183"/>
      <c r="J161" s="183"/>
      <c r="K161" s="183"/>
      <c r="L161" s="183"/>
      <c r="M161" s="183"/>
      <c r="N161" s="183"/>
      <c r="O161" s="183"/>
      <c r="P161" s="183"/>
      <c r="Q161" s="183"/>
      <c r="R161" s="183"/>
      <c r="S161" s="183"/>
      <c r="T161" s="183"/>
      <c r="U161" s="183"/>
      <c r="V161" s="183"/>
      <c r="W161" s="183"/>
      <c r="X161" s="183"/>
      <c r="Y161" s="183"/>
      <c r="Z161" s="183"/>
      <c r="AA161" s="183"/>
      <c r="AB161" s="183"/>
      <c r="AC161" s="183"/>
      <c r="AD161" s="183"/>
      <c r="AE161" s="183"/>
      <c r="AF161" s="183"/>
      <c r="AG161" s="183"/>
      <c r="AH161" s="183"/>
      <c r="AI161" s="183"/>
      <c r="AJ161" s="183"/>
      <c r="AK161" s="183"/>
      <c r="AL161" s="183"/>
      <c r="AM161" s="183"/>
      <c r="AN161" s="183"/>
      <c r="AO161" s="183"/>
      <c r="AP161" s="183"/>
      <c r="AQ161" s="183"/>
      <c r="AR161" s="183"/>
      <c r="AS161" s="183"/>
      <c r="AT161" s="183"/>
      <c r="AU161" s="183"/>
      <c r="AV161" s="183"/>
      <c r="AW161" s="183"/>
      <c r="AX161" s="183"/>
      <c r="AY161" s="183"/>
      <c r="AZ161" s="183"/>
      <c r="BA161" s="183"/>
      <c r="BB161" s="183"/>
      <c r="BC161" s="183"/>
      <c r="BD161" s="183"/>
      <c r="BE161" s="183"/>
      <c r="BF161" s="183"/>
      <c r="BG161" s="183"/>
      <c r="BH161" s="183"/>
      <c r="BI161" s="183"/>
      <c r="BJ161" s="183"/>
      <c r="BK161" s="183"/>
      <c r="BL161" s="183"/>
      <c r="BM161" s="183"/>
    </row>
    <row r="162" spans="1:65" x14ac:dyDescent="0.2">
      <c r="A162" s="183"/>
      <c r="B162" s="183"/>
      <c r="C162" s="183"/>
      <c r="D162" s="183"/>
      <c r="E162" s="183"/>
      <c r="F162" s="183"/>
      <c r="G162" s="183"/>
      <c r="H162" s="183"/>
      <c r="I162" s="183"/>
      <c r="J162" s="183"/>
      <c r="K162" s="183"/>
      <c r="L162" s="183"/>
      <c r="M162" s="183"/>
      <c r="N162" s="183"/>
      <c r="O162" s="183"/>
      <c r="P162" s="183"/>
      <c r="Q162" s="183"/>
      <c r="R162" s="183"/>
      <c r="S162" s="183"/>
      <c r="T162" s="183"/>
      <c r="U162" s="183"/>
      <c r="V162" s="183"/>
      <c r="W162" s="183"/>
      <c r="X162" s="183"/>
      <c r="Y162" s="183"/>
      <c r="Z162" s="183"/>
      <c r="AA162" s="183"/>
      <c r="AB162" s="183"/>
      <c r="AC162" s="183"/>
      <c r="AD162" s="183"/>
      <c r="AE162" s="183"/>
      <c r="AF162" s="183"/>
      <c r="AG162" s="183"/>
      <c r="AH162" s="183"/>
      <c r="AI162" s="183"/>
      <c r="AJ162" s="183"/>
      <c r="AK162" s="183"/>
      <c r="AL162" s="183"/>
      <c r="AM162" s="183"/>
      <c r="AN162" s="183"/>
      <c r="AO162" s="183"/>
      <c r="AP162" s="183"/>
      <c r="AQ162" s="183"/>
      <c r="AR162" s="183"/>
      <c r="AS162" s="183"/>
      <c r="AT162" s="183"/>
      <c r="AU162" s="183"/>
      <c r="AV162" s="183"/>
      <c r="AW162" s="183"/>
      <c r="AX162" s="183"/>
      <c r="AY162" s="183"/>
      <c r="AZ162" s="183"/>
      <c r="BA162" s="183"/>
      <c r="BB162" s="183"/>
      <c r="BC162" s="183"/>
      <c r="BD162" s="183"/>
      <c r="BE162" s="183"/>
      <c r="BF162" s="183"/>
      <c r="BG162" s="183"/>
      <c r="BH162" s="183"/>
      <c r="BI162" s="183"/>
      <c r="BJ162" s="183"/>
      <c r="BK162" s="183"/>
      <c r="BL162" s="183"/>
      <c r="BM162" s="183"/>
    </row>
    <row r="163" spans="1:65" x14ac:dyDescent="0.2">
      <c r="A163" s="183"/>
      <c r="B163" s="183"/>
      <c r="C163" s="183"/>
      <c r="D163" s="183"/>
      <c r="E163" s="183"/>
      <c r="F163" s="183"/>
      <c r="G163" s="183"/>
      <c r="H163" s="183"/>
      <c r="I163" s="183"/>
      <c r="J163" s="183"/>
      <c r="K163" s="183"/>
      <c r="L163" s="183"/>
      <c r="M163" s="183"/>
      <c r="N163" s="183"/>
      <c r="O163" s="183"/>
      <c r="P163" s="183"/>
      <c r="Q163" s="183"/>
      <c r="R163" s="183"/>
      <c r="S163" s="183"/>
      <c r="T163" s="183"/>
      <c r="U163" s="183"/>
      <c r="V163" s="183"/>
      <c r="W163" s="183"/>
      <c r="X163" s="183"/>
      <c r="Y163" s="183"/>
      <c r="Z163" s="183"/>
      <c r="AA163" s="183"/>
      <c r="AB163" s="183"/>
      <c r="AC163" s="183"/>
      <c r="AD163" s="183"/>
      <c r="AE163" s="183"/>
      <c r="AF163" s="183"/>
      <c r="AG163" s="183"/>
      <c r="AH163" s="183"/>
      <c r="AI163" s="183"/>
      <c r="AJ163" s="183"/>
      <c r="AK163" s="183"/>
      <c r="AL163" s="183"/>
      <c r="AM163" s="183"/>
      <c r="AN163" s="183"/>
      <c r="AO163" s="183"/>
      <c r="AP163" s="183"/>
      <c r="AQ163" s="183"/>
      <c r="AR163" s="183"/>
      <c r="AS163" s="183"/>
      <c r="AT163" s="183"/>
      <c r="AU163" s="183"/>
      <c r="AV163" s="183"/>
      <c r="AW163" s="183"/>
      <c r="AX163" s="183"/>
      <c r="AY163" s="183"/>
      <c r="AZ163" s="183"/>
      <c r="BA163" s="183"/>
      <c r="BB163" s="183"/>
      <c r="BC163" s="183"/>
      <c r="BD163" s="183"/>
      <c r="BE163" s="183"/>
      <c r="BF163" s="183"/>
      <c r="BG163" s="183"/>
      <c r="BH163" s="183"/>
      <c r="BI163" s="183"/>
      <c r="BJ163" s="183"/>
      <c r="BK163" s="183"/>
      <c r="BL163" s="183"/>
      <c r="BM163" s="183"/>
    </row>
    <row r="164" spans="1:65" x14ac:dyDescent="0.2">
      <c r="A164" s="183"/>
      <c r="B164" s="183"/>
      <c r="C164" s="183"/>
      <c r="D164" s="183"/>
      <c r="E164" s="183"/>
      <c r="F164" s="183"/>
      <c r="G164" s="183"/>
      <c r="H164" s="183"/>
      <c r="I164" s="183"/>
      <c r="J164" s="183"/>
      <c r="K164" s="183"/>
      <c r="L164" s="183"/>
      <c r="M164" s="183"/>
      <c r="N164" s="183"/>
      <c r="O164" s="183"/>
      <c r="P164" s="183"/>
      <c r="Q164" s="183"/>
      <c r="R164" s="183"/>
      <c r="S164" s="183"/>
      <c r="T164" s="183"/>
      <c r="U164" s="183"/>
      <c r="V164" s="183"/>
      <c r="W164" s="183"/>
      <c r="X164" s="183"/>
      <c r="Y164" s="183"/>
      <c r="Z164" s="183"/>
      <c r="AA164" s="183"/>
      <c r="AB164" s="183"/>
      <c r="AC164" s="183"/>
      <c r="AD164" s="183"/>
      <c r="AE164" s="183"/>
      <c r="AF164" s="183"/>
      <c r="AG164" s="183"/>
      <c r="AH164" s="183"/>
      <c r="AI164" s="183"/>
      <c r="AJ164" s="183"/>
      <c r="AK164" s="183"/>
      <c r="AL164" s="183"/>
      <c r="AM164" s="183"/>
      <c r="AN164" s="183"/>
      <c r="AO164" s="183"/>
      <c r="AP164" s="183"/>
      <c r="AQ164" s="183"/>
      <c r="AR164" s="183"/>
      <c r="AS164" s="183"/>
      <c r="AT164" s="183"/>
      <c r="AU164" s="183"/>
      <c r="AV164" s="183"/>
      <c r="AW164" s="183"/>
      <c r="AX164" s="183"/>
      <c r="AY164" s="183"/>
      <c r="AZ164" s="183"/>
      <c r="BA164" s="183"/>
      <c r="BB164" s="183"/>
      <c r="BC164" s="183"/>
      <c r="BD164" s="183"/>
      <c r="BE164" s="183"/>
      <c r="BF164" s="183"/>
      <c r="BG164" s="183"/>
      <c r="BH164" s="183"/>
      <c r="BI164" s="183"/>
      <c r="BJ164" s="183"/>
      <c r="BK164" s="183"/>
      <c r="BL164" s="183"/>
      <c r="BM164" s="183"/>
    </row>
    <row r="165" spans="1:65" x14ac:dyDescent="0.2">
      <c r="A165" s="183"/>
      <c r="B165" s="183"/>
      <c r="C165" s="183"/>
      <c r="D165" s="183"/>
      <c r="E165" s="183"/>
      <c r="F165" s="183"/>
      <c r="G165" s="183"/>
      <c r="H165" s="183"/>
      <c r="I165" s="183"/>
      <c r="J165" s="183"/>
      <c r="K165" s="183"/>
      <c r="L165" s="183"/>
      <c r="M165" s="183"/>
      <c r="N165" s="183"/>
      <c r="O165" s="183"/>
      <c r="P165" s="183"/>
      <c r="Q165" s="183"/>
      <c r="R165" s="183"/>
      <c r="S165" s="183"/>
      <c r="T165" s="183"/>
      <c r="U165" s="183"/>
      <c r="V165" s="183"/>
      <c r="W165" s="183"/>
      <c r="X165" s="183"/>
      <c r="Y165" s="183"/>
      <c r="Z165" s="183"/>
      <c r="AA165" s="183"/>
      <c r="AB165" s="183"/>
      <c r="AC165" s="183"/>
      <c r="AD165" s="183"/>
      <c r="AE165" s="183"/>
      <c r="AF165" s="183"/>
      <c r="AG165" s="183"/>
      <c r="AH165" s="183"/>
      <c r="AI165" s="183"/>
      <c r="AJ165" s="183"/>
      <c r="AK165" s="183"/>
      <c r="AL165" s="183"/>
      <c r="AM165" s="183"/>
      <c r="AN165" s="183"/>
      <c r="AO165" s="183"/>
      <c r="AP165" s="183"/>
      <c r="AQ165" s="183"/>
      <c r="AR165" s="183"/>
      <c r="AS165" s="183"/>
      <c r="AT165" s="183"/>
      <c r="AU165" s="183"/>
      <c r="AV165" s="183"/>
      <c r="AW165" s="183"/>
      <c r="AX165" s="183"/>
      <c r="AY165" s="183"/>
      <c r="AZ165" s="183"/>
      <c r="BA165" s="183"/>
      <c r="BB165" s="183"/>
      <c r="BC165" s="183"/>
      <c r="BD165" s="183"/>
      <c r="BE165" s="183"/>
      <c r="BF165" s="183"/>
      <c r="BG165" s="183"/>
      <c r="BH165" s="183"/>
      <c r="BI165" s="183"/>
      <c r="BJ165" s="183"/>
      <c r="BK165" s="183"/>
      <c r="BL165" s="183"/>
      <c r="BM165" s="183"/>
    </row>
    <row r="166" spans="1:65" x14ac:dyDescent="0.2">
      <c r="A166" s="183"/>
      <c r="B166" s="183"/>
      <c r="C166" s="183"/>
      <c r="D166" s="183"/>
      <c r="E166" s="183"/>
      <c r="F166" s="183"/>
      <c r="G166" s="183"/>
      <c r="H166" s="183"/>
      <c r="I166" s="183"/>
      <c r="J166" s="183"/>
      <c r="K166" s="183"/>
      <c r="L166" s="183"/>
      <c r="M166" s="183"/>
      <c r="N166" s="183"/>
      <c r="O166" s="183"/>
      <c r="P166" s="183"/>
      <c r="Q166" s="183"/>
      <c r="R166" s="183"/>
      <c r="S166" s="183"/>
      <c r="T166" s="183"/>
      <c r="U166" s="183"/>
      <c r="V166" s="183"/>
      <c r="W166" s="183"/>
      <c r="X166" s="183"/>
      <c r="Y166" s="183"/>
      <c r="Z166" s="183"/>
      <c r="AA166" s="183"/>
      <c r="AB166" s="183"/>
      <c r="AC166" s="183"/>
      <c r="AD166" s="183"/>
      <c r="AE166" s="183"/>
      <c r="AF166" s="183"/>
      <c r="AG166" s="183"/>
      <c r="AH166" s="183"/>
      <c r="AI166" s="183"/>
      <c r="AJ166" s="183"/>
      <c r="AK166" s="183"/>
      <c r="AL166" s="183"/>
      <c r="AM166" s="183"/>
      <c r="AN166" s="183"/>
      <c r="AO166" s="183"/>
      <c r="AP166" s="183"/>
      <c r="AQ166" s="183"/>
      <c r="AR166" s="183"/>
      <c r="AS166" s="183"/>
      <c r="AT166" s="183"/>
      <c r="AU166" s="183"/>
      <c r="AV166" s="183"/>
      <c r="AW166" s="183"/>
      <c r="AX166" s="183"/>
      <c r="AY166" s="183"/>
      <c r="AZ166" s="183"/>
      <c r="BA166" s="183"/>
      <c r="BB166" s="183"/>
      <c r="BC166" s="183"/>
      <c r="BD166" s="183"/>
      <c r="BE166" s="183"/>
      <c r="BF166" s="183"/>
      <c r="BG166" s="183"/>
      <c r="BH166" s="183"/>
      <c r="BI166" s="183"/>
      <c r="BJ166" s="183"/>
      <c r="BK166" s="183"/>
      <c r="BL166" s="183"/>
      <c r="BM166" s="183"/>
    </row>
    <row r="167" spans="1:65" x14ac:dyDescent="0.2">
      <c r="A167" s="183"/>
      <c r="B167" s="183"/>
      <c r="C167" s="183"/>
      <c r="D167" s="183"/>
      <c r="E167" s="183"/>
      <c r="F167" s="183"/>
      <c r="G167" s="183"/>
      <c r="H167" s="183"/>
      <c r="I167" s="183"/>
      <c r="J167" s="183"/>
      <c r="K167" s="183"/>
      <c r="L167" s="183"/>
      <c r="M167" s="183"/>
      <c r="N167" s="183"/>
      <c r="O167" s="183"/>
      <c r="P167" s="183"/>
      <c r="Q167" s="183"/>
      <c r="R167" s="183"/>
      <c r="S167" s="183"/>
      <c r="T167" s="183"/>
      <c r="U167" s="183"/>
      <c r="V167" s="183"/>
      <c r="W167" s="183"/>
      <c r="X167" s="183"/>
      <c r="Y167" s="183"/>
      <c r="Z167" s="183"/>
      <c r="AA167" s="183"/>
      <c r="AB167" s="183"/>
      <c r="AC167" s="183"/>
      <c r="AD167" s="183"/>
      <c r="AE167" s="183"/>
      <c r="AF167" s="183"/>
      <c r="AG167" s="183"/>
      <c r="AH167" s="183"/>
      <c r="AI167" s="183"/>
      <c r="AJ167" s="183"/>
      <c r="AK167" s="183"/>
      <c r="AL167" s="183"/>
      <c r="AM167" s="183"/>
      <c r="AN167" s="183"/>
      <c r="AO167" s="183"/>
      <c r="AP167" s="183"/>
      <c r="AQ167" s="183"/>
      <c r="AR167" s="183"/>
      <c r="AS167" s="183"/>
      <c r="AT167" s="183"/>
      <c r="AU167" s="183"/>
      <c r="AV167" s="183"/>
      <c r="AW167" s="183"/>
      <c r="AX167" s="183"/>
      <c r="AY167" s="183"/>
      <c r="AZ167" s="183"/>
      <c r="BA167" s="183"/>
      <c r="BB167" s="183"/>
      <c r="BC167" s="183"/>
      <c r="BD167" s="183"/>
      <c r="BE167" s="183"/>
      <c r="BF167" s="183"/>
      <c r="BG167" s="183"/>
      <c r="BH167" s="183"/>
      <c r="BI167" s="183"/>
      <c r="BJ167" s="183"/>
      <c r="BK167" s="183"/>
      <c r="BL167" s="183"/>
      <c r="BM167" s="183"/>
    </row>
    <row r="168" spans="1:65" x14ac:dyDescent="0.2">
      <c r="A168" s="183"/>
      <c r="B168" s="183"/>
      <c r="C168" s="183"/>
      <c r="D168" s="183"/>
      <c r="E168" s="183"/>
      <c r="F168" s="183"/>
      <c r="G168" s="183"/>
      <c r="H168" s="183"/>
      <c r="I168" s="183"/>
      <c r="J168" s="183"/>
      <c r="K168" s="183"/>
      <c r="L168" s="183"/>
      <c r="M168" s="183"/>
      <c r="N168" s="183"/>
      <c r="O168" s="183"/>
      <c r="P168" s="183"/>
      <c r="Q168" s="183"/>
      <c r="R168" s="183"/>
      <c r="S168" s="183"/>
      <c r="T168" s="183"/>
      <c r="U168" s="183"/>
      <c r="V168" s="183"/>
      <c r="W168" s="183"/>
      <c r="X168" s="183"/>
      <c r="Y168" s="183"/>
      <c r="Z168" s="183"/>
      <c r="AA168" s="183"/>
      <c r="AB168" s="183"/>
      <c r="AC168" s="183"/>
      <c r="AD168" s="183"/>
      <c r="AE168" s="183"/>
      <c r="AF168" s="183"/>
      <c r="AG168" s="183"/>
      <c r="AH168" s="183"/>
      <c r="AI168" s="183"/>
      <c r="AJ168" s="183"/>
      <c r="AK168" s="183"/>
      <c r="AL168" s="183"/>
      <c r="AM168" s="183"/>
      <c r="AN168" s="183"/>
      <c r="AO168" s="183"/>
      <c r="AP168" s="183"/>
      <c r="AQ168" s="183"/>
      <c r="AR168" s="183"/>
      <c r="AS168" s="183"/>
      <c r="AT168" s="183"/>
      <c r="AU168" s="183"/>
      <c r="AV168" s="183"/>
      <c r="AW168" s="183"/>
      <c r="AX168" s="183"/>
      <c r="AY168" s="183"/>
      <c r="AZ168" s="183"/>
      <c r="BA168" s="183"/>
      <c r="BB168" s="183"/>
      <c r="BC168" s="183"/>
      <c r="BD168" s="183"/>
      <c r="BE168" s="183"/>
      <c r="BF168" s="183"/>
      <c r="BG168" s="183"/>
      <c r="BH168" s="183"/>
      <c r="BI168" s="183"/>
      <c r="BJ168" s="183"/>
      <c r="BK168" s="183"/>
      <c r="BL168" s="183"/>
      <c r="BM168" s="183"/>
    </row>
    <row r="169" spans="1:65" x14ac:dyDescent="0.2">
      <c r="A169" s="183"/>
      <c r="B169" s="183"/>
      <c r="C169" s="183"/>
      <c r="D169" s="183"/>
      <c r="E169" s="183"/>
      <c r="F169" s="183"/>
      <c r="G169" s="183"/>
      <c r="H169" s="183"/>
      <c r="I169" s="183"/>
      <c r="J169" s="183"/>
      <c r="K169" s="183"/>
      <c r="L169" s="183"/>
      <c r="M169" s="183"/>
      <c r="N169" s="183"/>
      <c r="O169" s="183"/>
      <c r="P169" s="183"/>
      <c r="Q169" s="183"/>
      <c r="R169" s="183"/>
      <c r="S169" s="183"/>
      <c r="T169" s="183"/>
      <c r="U169" s="183"/>
      <c r="V169" s="183"/>
      <c r="W169" s="183"/>
      <c r="X169" s="183"/>
      <c r="Y169" s="183"/>
      <c r="Z169" s="183"/>
      <c r="AA169" s="183"/>
      <c r="AB169" s="183"/>
      <c r="AC169" s="183"/>
      <c r="AD169" s="183"/>
      <c r="AE169" s="183"/>
      <c r="AF169" s="183"/>
      <c r="AG169" s="183"/>
      <c r="AH169" s="183"/>
      <c r="AI169" s="183"/>
      <c r="AJ169" s="183"/>
      <c r="AK169" s="183"/>
      <c r="AL169" s="183"/>
      <c r="AM169" s="183"/>
      <c r="AN169" s="183"/>
      <c r="AO169" s="183"/>
      <c r="AP169" s="183"/>
      <c r="AQ169" s="183"/>
      <c r="AR169" s="183"/>
      <c r="AS169" s="183"/>
      <c r="AT169" s="183"/>
      <c r="AU169" s="183"/>
      <c r="AV169" s="183"/>
      <c r="AW169" s="183"/>
      <c r="AX169" s="183"/>
      <c r="AY169" s="183"/>
      <c r="AZ169" s="183"/>
      <c r="BA169" s="183"/>
      <c r="BB169" s="183"/>
      <c r="BC169" s="183"/>
      <c r="BD169" s="183"/>
      <c r="BE169" s="183"/>
      <c r="BF169" s="183"/>
      <c r="BG169" s="183"/>
      <c r="BH169" s="183"/>
      <c r="BI169" s="183"/>
      <c r="BJ169" s="183"/>
      <c r="BK169" s="183"/>
      <c r="BL169" s="183"/>
      <c r="BM169" s="183"/>
    </row>
    <row r="170" spans="1:65" x14ac:dyDescent="0.2">
      <c r="A170" s="183"/>
      <c r="B170" s="183"/>
      <c r="C170" s="183"/>
      <c r="D170" s="183"/>
      <c r="E170" s="183"/>
      <c r="F170" s="183"/>
      <c r="G170" s="183"/>
      <c r="H170" s="183"/>
      <c r="I170" s="183"/>
      <c r="J170" s="183"/>
      <c r="K170" s="183"/>
      <c r="L170" s="183"/>
      <c r="M170" s="183"/>
      <c r="N170" s="183"/>
      <c r="O170" s="183"/>
      <c r="P170" s="183"/>
      <c r="Q170" s="183"/>
      <c r="R170" s="183"/>
      <c r="S170" s="183"/>
      <c r="T170" s="183"/>
      <c r="U170" s="183"/>
      <c r="V170" s="183"/>
      <c r="W170" s="183"/>
      <c r="X170" s="183"/>
      <c r="Y170" s="183"/>
      <c r="Z170" s="183"/>
      <c r="AA170" s="183"/>
      <c r="AB170" s="183"/>
      <c r="AC170" s="183"/>
      <c r="AD170" s="183"/>
      <c r="AE170" s="183"/>
      <c r="AF170" s="183"/>
      <c r="AG170" s="183"/>
      <c r="AH170" s="183"/>
      <c r="AI170" s="183"/>
      <c r="AJ170" s="183"/>
      <c r="AK170" s="183"/>
      <c r="AL170" s="183"/>
      <c r="AM170" s="183"/>
      <c r="AN170" s="183"/>
      <c r="AO170" s="183"/>
      <c r="AP170" s="183"/>
      <c r="AQ170" s="183"/>
      <c r="AR170" s="183"/>
      <c r="AS170" s="183"/>
      <c r="AT170" s="183"/>
      <c r="AU170" s="183"/>
      <c r="AV170" s="183"/>
      <c r="AW170" s="183"/>
      <c r="AX170" s="183"/>
      <c r="AY170" s="183"/>
      <c r="AZ170" s="183"/>
      <c r="BA170" s="183"/>
      <c r="BB170" s="183"/>
      <c r="BC170" s="183"/>
      <c r="BD170" s="183"/>
      <c r="BE170" s="183"/>
      <c r="BF170" s="183"/>
      <c r="BG170" s="183"/>
      <c r="BH170" s="183"/>
      <c r="BI170" s="183"/>
      <c r="BJ170" s="183"/>
      <c r="BK170" s="183"/>
      <c r="BL170" s="183"/>
      <c r="BM170" s="183"/>
    </row>
    <row r="171" spans="1:65" x14ac:dyDescent="0.2">
      <c r="A171" s="183"/>
      <c r="B171" s="183"/>
      <c r="C171" s="183"/>
      <c r="D171" s="183"/>
      <c r="E171" s="183"/>
      <c r="F171" s="183"/>
      <c r="G171" s="183"/>
      <c r="H171" s="183"/>
      <c r="I171" s="183"/>
      <c r="J171" s="183"/>
      <c r="K171" s="183"/>
      <c r="L171" s="183"/>
      <c r="M171" s="183"/>
      <c r="N171" s="183"/>
      <c r="O171" s="183"/>
      <c r="P171" s="183"/>
      <c r="Q171" s="183"/>
      <c r="R171" s="183"/>
      <c r="S171" s="183"/>
      <c r="T171" s="183"/>
      <c r="U171" s="183"/>
      <c r="V171" s="183"/>
      <c r="W171" s="183"/>
      <c r="X171" s="183"/>
      <c r="Y171" s="183"/>
      <c r="Z171" s="183"/>
      <c r="AA171" s="183"/>
      <c r="AB171" s="183"/>
      <c r="AC171" s="183"/>
      <c r="AD171" s="183"/>
      <c r="AE171" s="183"/>
      <c r="AF171" s="183"/>
      <c r="AG171" s="183"/>
      <c r="AH171" s="183"/>
      <c r="AI171" s="183"/>
      <c r="AJ171" s="183"/>
      <c r="AK171" s="183"/>
      <c r="AL171" s="183"/>
      <c r="AM171" s="183"/>
      <c r="AN171" s="183"/>
      <c r="AO171" s="183"/>
      <c r="AP171" s="183"/>
      <c r="AQ171" s="183"/>
      <c r="AR171" s="183"/>
      <c r="AS171" s="183"/>
      <c r="AT171" s="183"/>
      <c r="AU171" s="183"/>
      <c r="AV171" s="183"/>
      <c r="AW171" s="183"/>
      <c r="AX171" s="183"/>
      <c r="AY171" s="183"/>
      <c r="AZ171" s="183"/>
      <c r="BA171" s="183"/>
      <c r="BB171" s="183"/>
      <c r="BC171" s="183"/>
      <c r="BD171" s="183"/>
      <c r="BE171" s="183"/>
      <c r="BF171" s="183"/>
      <c r="BG171" s="183"/>
      <c r="BH171" s="183"/>
      <c r="BI171" s="183"/>
      <c r="BJ171" s="183"/>
      <c r="BK171" s="183"/>
      <c r="BL171" s="183"/>
      <c r="BM171" s="183"/>
    </row>
    <row r="172" spans="1:65" x14ac:dyDescent="0.2">
      <c r="A172" s="183"/>
      <c r="B172" s="183"/>
      <c r="C172" s="183"/>
      <c r="D172" s="183"/>
      <c r="E172" s="183"/>
      <c r="F172" s="183"/>
      <c r="G172" s="183"/>
      <c r="H172" s="183"/>
      <c r="I172" s="183"/>
      <c r="J172" s="183"/>
      <c r="K172" s="183"/>
      <c r="L172" s="183"/>
      <c r="M172" s="183"/>
      <c r="N172" s="183"/>
      <c r="O172" s="183"/>
      <c r="P172" s="183"/>
      <c r="Q172" s="183"/>
      <c r="R172" s="183"/>
      <c r="S172" s="183"/>
      <c r="T172" s="183"/>
      <c r="U172" s="183"/>
      <c r="V172" s="183"/>
      <c r="W172" s="183"/>
      <c r="X172" s="183"/>
      <c r="Y172" s="183"/>
      <c r="Z172" s="183"/>
      <c r="AA172" s="183"/>
      <c r="AB172" s="183"/>
      <c r="AC172" s="183"/>
      <c r="AD172" s="183"/>
      <c r="AE172" s="183"/>
      <c r="AF172" s="183"/>
      <c r="AG172" s="183"/>
      <c r="AH172" s="183"/>
      <c r="AI172" s="183"/>
      <c r="AJ172" s="183"/>
      <c r="AK172" s="183"/>
      <c r="AL172" s="183"/>
      <c r="AM172" s="183"/>
      <c r="AN172" s="183"/>
      <c r="AO172" s="183"/>
      <c r="AP172" s="183"/>
      <c r="AQ172" s="183"/>
      <c r="AR172" s="183"/>
      <c r="AS172" s="183"/>
      <c r="AT172" s="183"/>
      <c r="AU172" s="183"/>
      <c r="AV172" s="183"/>
      <c r="AW172" s="183"/>
      <c r="AX172" s="183"/>
      <c r="AY172" s="183"/>
      <c r="AZ172" s="183"/>
      <c r="BA172" s="183"/>
      <c r="BB172" s="183"/>
      <c r="BC172" s="183"/>
      <c r="BD172" s="183"/>
      <c r="BE172" s="183"/>
      <c r="BF172" s="183"/>
      <c r="BG172" s="183"/>
      <c r="BH172" s="183"/>
      <c r="BI172" s="183"/>
      <c r="BJ172" s="183"/>
      <c r="BK172" s="183"/>
      <c r="BL172" s="183"/>
      <c r="BM172" s="183"/>
    </row>
    <row r="173" spans="1:65" x14ac:dyDescent="0.2">
      <c r="A173" s="183"/>
      <c r="B173" s="183"/>
      <c r="C173" s="183"/>
      <c r="D173" s="183"/>
      <c r="E173" s="183"/>
      <c r="F173" s="183"/>
      <c r="G173" s="183"/>
      <c r="H173" s="183"/>
      <c r="I173" s="183"/>
      <c r="J173" s="183"/>
      <c r="K173" s="183"/>
      <c r="L173" s="183"/>
      <c r="M173" s="183"/>
      <c r="N173" s="183"/>
      <c r="O173" s="183"/>
      <c r="P173" s="183"/>
      <c r="Q173" s="183"/>
      <c r="R173" s="183"/>
      <c r="S173" s="183"/>
      <c r="T173" s="183"/>
      <c r="U173" s="183"/>
      <c r="V173" s="183"/>
      <c r="W173" s="183"/>
      <c r="X173" s="183"/>
      <c r="Y173" s="183"/>
      <c r="Z173" s="183"/>
      <c r="AA173" s="183"/>
      <c r="AB173" s="183"/>
      <c r="AC173" s="183"/>
      <c r="AD173" s="183"/>
      <c r="AE173" s="183"/>
      <c r="AF173" s="183"/>
      <c r="AG173" s="183"/>
      <c r="AH173" s="183"/>
      <c r="AI173" s="183"/>
      <c r="AJ173" s="183"/>
      <c r="AK173" s="183"/>
      <c r="AL173" s="183"/>
      <c r="AM173" s="183"/>
      <c r="AN173" s="183"/>
      <c r="AO173" s="183"/>
      <c r="AP173" s="183"/>
      <c r="AQ173" s="183"/>
      <c r="AR173" s="183"/>
      <c r="AS173" s="183"/>
      <c r="AT173" s="183"/>
      <c r="AU173" s="183"/>
      <c r="AV173" s="183"/>
      <c r="AW173" s="183"/>
      <c r="AX173" s="183"/>
      <c r="AY173" s="183"/>
      <c r="AZ173" s="183"/>
      <c r="BA173" s="183"/>
      <c r="BB173" s="183"/>
      <c r="BC173" s="183"/>
      <c r="BD173" s="183"/>
      <c r="BE173" s="183"/>
      <c r="BF173" s="183"/>
      <c r="BG173" s="183"/>
      <c r="BH173" s="183"/>
      <c r="BI173" s="183"/>
      <c r="BJ173" s="183"/>
      <c r="BK173" s="183"/>
      <c r="BL173" s="183"/>
      <c r="BM173" s="183"/>
    </row>
    <row r="174" spans="1:65" x14ac:dyDescent="0.2">
      <c r="A174" s="183"/>
      <c r="B174" s="183"/>
      <c r="C174" s="183"/>
      <c r="D174" s="183"/>
      <c r="E174" s="183"/>
      <c r="F174" s="183"/>
      <c r="G174" s="183"/>
      <c r="H174" s="183"/>
      <c r="I174" s="183"/>
      <c r="J174" s="183"/>
      <c r="K174" s="183"/>
      <c r="L174" s="183"/>
      <c r="M174" s="183"/>
      <c r="N174" s="183"/>
      <c r="O174" s="183"/>
      <c r="P174" s="183"/>
      <c r="Q174" s="183"/>
      <c r="R174" s="183"/>
      <c r="S174" s="183"/>
      <c r="T174" s="183"/>
      <c r="U174" s="183"/>
      <c r="V174" s="183"/>
      <c r="W174" s="183"/>
      <c r="X174" s="183"/>
      <c r="Y174" s="183"/>
      <c r="Z174" s="183"/>
      <c r="AA174" s="183"/>
      <c r="AB174" s="183"/>
      <c r="AC174" s="183"/>
      <c r="AD174" s="183"/>
      <c r="AE174" s="183"/>
      <c r="AF174" s="183"/>
      <c r="AG174" s="183"/>
      <c r="AH174" s="183"/>
      <c r="AI174" s="183"/>
      <c r="AJ174" s="183"/>
      <c r="AK174" s="183"/>
      <c r="AL174" s="183"/>
      <c r="AM174" s="183"/>
      <c r="AN174" s="183"/>
      <c r="AO174" s="183"/>
      <c r="AP174" s="183"/>
      <c r="AQ174" s="183"/>
      <c r="AR174" s="183"/>
      <c r="AS174" s="183"/>
      <c r="AT174" s="183"/>
      <c r="AU174" s="183"/>
      <c r="AV174" s="183"/>
      <c r="AW174" s="183"/>
      <c r="AX174" s="183"/>
      <c r="AY174" s="183"/>
      <c r="AZ174" s="183"/>
      <c r="BA174" s="183"/>
      <c r="BB174" s="183"/>
      <c r="BC174" s="183"/>
      <c r="BD174" s="183"/>
      <c r="BE174" s="183"/>
      <c r="BF174" s="183"/>
      <c r="BG174" s="183"/>
      <c r="BH174" s="183"/>
      <c r="BI174" s="183"/>
      <c r="BJ174" s="183"/>
      <c r="BK174" s="183"/>
      <c r="BL174" s="183"/>
      <c r="BM174" s="183"/>
    </row>
    <row r="175" spans="1:65" x14ac:dyDescent="0.2">
      <c r="A175" s="183"/>
      <c r="B175" s="183"/>
      <c r="C175" s="183"/>
      <c r="D175" s="183"/>
      <c r="E175" s="183"/>
      <c r="F175" s="183"/>
      <c r="G175" s="183"/>
      <c r="H175" s="183"/>
      <c r="I175" s="183"/>
      <c r="J175" s="183"/>
      <c r="K175" s="183"/>
      <c r="L175" s="183"/>
      <c r="M175" s="183"/>
      <c r="N175" s="183"/>
      <c r="O175" s="183"/>
      <c r="P175" s="183"/>
      <c r="Q175" s="183"/>
      <c r="R175" s="183"/>
      <c r="S175" s="183"/>
      <c r="T175" s="183"/>
      <c r="U175" s="183"/>
      <c r="V175" s="183"/>
      <c r="W175" s="183"/>
      <c r="X175" s="183"/>
      <c r="Y175" s="183"/>
      <c r="Z175" s="183"/>
      <c r="AA175" s="183"/>
      <c r="AB175" s="183"/>
      <c r="AC175" s="183"/>
      <c r="AD175" s="183"/>
      <c r="AE175" s="183"/>
      <c r="AF175" s="183"/>
      <c r="AG175" s="183"/>
      <c r="AH175" s="183"/>
      <c r="AI175" s="183"/>
      <c r="AJ175" s="183"/>
      <c r="AK175" s="183"/>
      <c r="AL175" s="183"/>
      <c r="AM175" s="183"/>
      <c r="AN175" s="183"/>
      <c r="AO175" s="183"/>
      <c r="AP175" s="183"/>
      <c r="AQ175" s="183"/>
      <c r="AR175" s="183"/>
      <c r="AS175" s="183"/>
      <c r="AT175" s="183"/>
      <c r="AU175" s="183"/>
      <c r="AV175" s="183"/>
      <c r="AW175" s="183"/>
      <c r="AX175" s="183"/>
      <c r="AY175" s="183"/>
      <c r="AZ175" s="183"/>
      <c r="BA175" s="183"/>
      <c r="BB175" s="183"/>
      <c r="BC175" s="183"/>
      <c r="BD175" s="183"/>
      <c r="BE175" s="183"/>
      <c r="BF175" s="183"/>
      <c r="BG175" s="183"/>
      <c r="BH175" s="183"/>
      <c r="BI175" s="183"/>
      <c r="BJ175" s="183"/>
      <c r="BK175" s="183"/>
      <c r="BL175" s="183"/>
      <c r="BM175" s="183"/>
    </row>
    <row r="176" spans="1:65" x14ac:dyDescent="0.2">
      <c r="A176" s="183"/>
      <c r="B176" s="183"/>
      <c r="C176" s="183"/>
      <c r="D176" s="183"/>
      <c r="E176" s="183"/>
      <c r="F176" s="183"/>
      <c r="G176" s="183"/>
      <c r="H176" s="183"/>
      <c r="I176" s="183"/>
      <c r="J176" s="183"/>
      <c r="K176" s="183"/>
      <c r="L176" s="183"/>
      <c r="M176" s="183"/>
      <c r="N176" s="183"/>
      <c r="O176" s="183"/>
      <c r="P176" s="183"/>
      <c r="Q176" s="183"/>
      <c r="R176" s="183"/>
      <c r="S176" s="183"/>
      <c r="T176" s="183"/>
      <c r="U176" s="183"/>
      <c r="V176" s="183"/>
      <c r="W176" s="183"/>
      <c r="X176" s="183"/>
      <c r="Y176" s="183"/>
      <c r="Z176" s="183"/>
      <c r="AA176" s="183"/>
      <c r="AB176" s="183"/>
      <c r="AC176" s="183"/>
      <c r="AD176" s="183"/>
      <c r="AE176" s="183"/>
      <c r="AF176" s="183"/>
      <c r="AG176" s="183"/>
      <c r="AH176" s="183"/>
      <c r="AI176" s="183"/>
      <c r="AJ176" s="183"/>
      <c r="AK176" s="183"/>
      <c r="AL176" s="183"/>
      <c r="AM176" s="183"/>
      <c r="AN176" s="183"/>
      <c r="AO176" s="183"/>
      <c r="AP176" s="183"/>
      <c r="AQ176" s="183"/>
      <c r="AR176" s="183"/>
      <c r="AS176" s="183"/>
      <c r="AT176" s="183"/>
      <c r="AU176" s="183"/>
      <c r="AV176" s="183"/>
      <c r="AW176" s="183"/>
      <c r="AX176" s="183"/>
      <c r="AY176" s="183"/>
      <c r="AZ176" s="183"/>
      <c r="BA176" s="183"/>
      <c r="BB176" s="183"/>
      <c r="BC176" s="183"/>
      <c r="BD176" s="183"/>
      <c r="BE176" s="183"/>
      <c r="BF176" s="183"/>
      <c r="BG176" s="183"/>
      <c r="BH176" s="183"/>
      <c r="BI176" s="183"/>
      <c r="BJ176" s="183"/>
      <c r="BK176" s="183"/>
      <c r="BL176" s="183"/>
      <c r="BM176" s="183"/>
    </row>
    <row r="177" spans="1:65" x14ac:dyDescent="0.2">
      <c r="A177" s="183"/>
      <c r="B177" s="183"/>
      <c r="C177" s="183"/>
      <c r="D177" s="183"/>
      <c r="E177" s="183"/>
      <c r="F177" s="183"/>
      <c r="G177" s="183"/>
      <c r="H177" s="183"/>
      <c r="I177" s="183"/>
      <c r="J177" s="183"/>
      <c r="K177" s="183"/>
      <c r="L177" s="183"/>
      <c r="M177" s="183"/>
      <c r="N177" s="183"/>
      <c r="O177" s="183"/>
      <c r="P177" s="183"/>
      <c r="Q177" s="183"/>
      <c r="R177" s="183"/>
      <c r="S177" s="183"/>
      <c r="T177" s="183"/>
      <c r="U177" s="183"/>
      <c r="V177" s="183"/>
      <c r="W177" s="183"/>
      <c r="X177" s="183"/>
      <c r="Y177" s="183"/>
      <c r="Z177" s="183"/>
      <c r="AA177" s="183"/>
      <c r="AB177" s="183"/>
      <c r="AC177" s="183"/>
      <c r="AD177" s="183"/>
      <c r="AE177" s="183"/>
      <c r="AF177" s="183"/>
      <c r="AG177" s="183"/>
      <c r="AH177" s="183"/>
      <c r="AI177" s="183"/>
      <c r="AJ177" s="183"/>
      <c r="AK177" s="183"/>
      <c r="AL177" s="183"/>
      <c r="AM177" s="183"/>
      <c r="AN177" s="183"/>
      <c r="AO177" s="183"/>
      <c r="AP177" s="183"/>
      <c r="AQ177" s="183"/>
      <c r="AR177" s="183"/>
      <c r="AS177" s="183"/>
      <c r="AT177" s="183"/>
      <c r="AU177" s="183"/>
      <c r="AV177" s="183"/>
      <c r="AW177" s="183"/>
      <c r="AX177" s="183"/>
      <c r="AY177" s="183"/>
      <c r="AZ177" s="183"/>
      <c r="BA177" s="183"/>
      <c r="BB177" s="183"/>
      <c r="BC177" s="183"/>
      <c r="BD177" s="183"/>
      <c r="BE177" s="183"/>
      <c r="BF177" s="183"/>
      <c r="BG177" s="183"/>
      <c r="BH177" s="183"/>
      <c r="BI177" s="183"/>
      <c r="BJ177" s="183"/>
      <c r="BK177" s="183"/>
      <c r="BL177" s="183"/>
      <c r="BM177" s="183"/>
    </row>
    <row r="178" spans="1:65" x14ac:dyDescent="0.2">
      <c r="A178" s="183"/>
      <c r="B178" s="183"/>
      <c r="C178" s="183"/>
      <c r="D178" s="183"/>
      <c r="E178" s="183"/>
      <c r="F178" s="183"/>
      <c r="G178" s="183"/>
      <c r="H178" s="183"/>
      <c r="I178" s="183"/>
      <c r="J178" s="183"/>
      <c r="K178" s="183"/>
      <c r="L178" s="183"/>
      <c r="M178" s="183"/>
      <c r="N178" s="183"/>
      <c r="O178" s="183"/>
      <c r="P178" s="183"/>
      <c r="Q178" s="183"/>
      <c r="R178" s="183"/>
      <c r="S178" s="183"/>
      <c r="T178" s="183"/>
      <c r="U178" s="183"/>
      <c r="V178" s="183"/>
      <c r="W178" s="183"/>
      <c r="X178" s="183"/>
      <c r="Y178" s="183"/>
      <c r="Z178" s="183"/>
      <c r="AA178" s="183"/>
      <c r="AB178" s="183"/>
      <c r="AC178" s="183"/>
      <c r="AD178" s="183"/>
      <c r="AE178" s="183"/>
      <c r="AF178" s="183"/>
      <c r="AG178" s="183"/>
      <c r="AH178" s="183"/>
      <c r="AI178" s="183"/>
      <c r="AJ178" s="183"/>
      <c r="AK178" s="183"/>
      <c r="AL178" s="183"/>
      <c r="AM178" s="183"/>
      <c r="AN178" s="183"/>
      <c r="AO178" s="183"/>
      <c r="AP178" s="183"/>
      <c r="AQ178" s="183"/>
      <c r="AR178" s="183"/>
      <c r="AS178" s="183"/>
      <c r="AT178" s="183"/>
      <c r="AU178" s="183"/>
      <c r="AV178" s="183"/>
      <c r="AW178" s="183"/>
      <c r="AX178" s="183"/>
      <c r="AY178" s="183"/>
      <c r="AZ178" s="183"/>
      <c r="BA178" s="183"/>
      <c r="BB178" s="183"/>
      <c r="BC178" s="183"/>
      <c r="BD178" s="183"/>
      <c r="BE178" s="183"/>
      <c r="BF178" s="183"/>
      <c r="BG178" s="183"/>
      <c r="BH178" s="183"/>
      <c r="BI178" s="183"/>
      <c r="BJ178" s="183"/>
      <c r="BK178" s="183"/>
      <c r="BL178" s="183"/>
      <c r="BM178" s="183"/>
    </row>
    <row r="179" spans="1:65" x14ac:dyDescent="0.2">
      <c r="A179" s="183"/>
      <c r="B179" s="183"/>
      <c r="C179" s="183"/>
      <c r="D179" s="183"/>
      <c r="E179" s="183"/>
      <c r="F179" s="183"/>
      <c r="G179" s="183"/>
      <c r="H179" s="183"/>
      <c r="I179" s="183"/>
      <c r="J179" s="183"/>
      <c r="K179" s="183"/>
      <c r="L179" s="183"/>
      <c r="M179" s="183"/>
      <c r="N179" s="183"/>
      <c r="O179" s="183"/>
      <c r="P179" s="183"/>
      <c r="Q179" s="183"/>
      <c r="R179" s="183"/>
      <c r="S179" s="183"/>
      <c r="T179" s="183"/>
      <c r="U179" s="183"/>
      <c r="V179" s="183"/>
      <c r="W179" s="183"/>
      <c r="X179" s="183"/>
      <c r="Y179" s="183"/>
      <c r="Z179" s="183"/>
      <c r="AA179" s="183"/>
      <c r="AB179" s="183"/>
      <c r="AC179" s="183"/>
      <c r="AD179" s="183"/>
      <c r="AE179" s="183"/>
      <c r="AF179" s="183"/>
      <c r="AG179" s="183"/>
      <c r="AH179" s="183"/>
      <c r="AI179" s="183"/>
      <c r="AJ179" s="183"/>
      <c r="AK179" s="183"/>
      <c r="AL179" s="183"/>
      <c r="AM179" s="183"/>
      <c r="AN179" s="183"/>
      <c r="AO179" s="183"/>
      <c r="AP179" s="183"/>
      <c r="AQ179" s="183"/>
      <c r="AR179" s="183"/>
      <c r="AS179" s="183"/>
      <c r="AT179" s="183"/>
      <c r="AU179" s="183"/>
      <c r="AV179" s="183"/>
      <c r="AW179" s="183"/>
      <c r="AX179" s="183"/>
      <c r="AY179" s="183"/>
      <c r="AZ179" s="183"/>
      <c r="BA179" s="183"/>
      <c r="BB179" s="183"/>
      <c r="BC179" s="183"/>
      <c r="BD179" s="183"/>
      <c r="BE179" s="183"/>
      <c r="BF179" s="183"/>
      <c r="BG179" s="183"/>
      <c r="BH179" s="183"/>
      <c r="BI179" s="183"/>
      <c r="BJ179" s="183"/>
      <c r="BK179" s="183"/>
      <c r="BL179" s="183"/>
      <c r="BM179" s="183"/>
    </row>
    <row r="180" spans="1:65" x14ac:dyDescent="0.2">
      <c r="A180" s="183"/>
      <c r="B180" s="183"/>
      <c r="C180" s="183"/>
      <c r="D180" s="183"/>
      <c r="E180" s="183"/>
      <c r="F180" s="183"/>
      <c r="G180" s="183"/>
      <c r="H180" s="183"/>
      <c r="I180" s="183"/>
      <c r="J180" s="183"/>
      <c r="K180" s="183"/>
      <c r="L180" s="183"/>
      <c r="M180" s="183"/>
      <c r="N180" s="183"/>
      <c r="O180" s="183"/>
      <c r="P180" s="183"/>
      <c r="Q180" s="183"/>
      <c r="R180" s="183"/>
      <c r="S180" s="183"/>
      <c r="T180" s="183"/>
      <c r="U180" s="183"/>
      <c r="V180" s="183"/>
      <c r="W180" s="183"/>
      <c r="X180" s="183"/>
      <c r="Y180" s="183"/>
      <c r="Z180" s="183"/>
      <c r="AA180" s="183"/>
      <c r="AB180" s="183"/>
      <c r="AC180" s="183"/>
      <c r="AD180" s="183"/>
      <c r="AE180" s="183"/>
      <c r="AF180" s="183"/>
      <c r="AG180" s="183"/>
      <c r="AH180" s="183"/>
      <c r="AI180" s="183"/>
      <c r="AJ180" s="183"/>
      <c r="AK180" s="183"/>
      <c r="AL180" s="183"/>
      <c r="AM180" s="183"/>
      <c r="AN180" s="183"/>
      <c r="AO180" s="183"/>
      <c r="AP180" s="183"/>
      <c r="AQ180" s="183"/>
      <c r="AR180" s="183"/>
      <c r="AS180" s="183"/>
      <c r="AT180" s="183"/>
      <c r="AU180" s="183"/>
      <c r="AV180" s="183"/>
      <c r="AW180" s="183"/>
      <c r="AX180" s="183"/>
      <c r="AY180" s="183"/>
      <c r="AZ180" s="183"/>
      <c r="BA180" s="183"/>
      <c r="BB180" s="183"/>
      <c r="BC180" s="183"/>
      <c r="BD180" s="183"/>
      <c r="BE180" s="183"/>
      <c r="BF180" s="183"/>
      <c r="BG180" s="183"/>
      <c r="BH180" s="183"/>
      <c r="BI180" s="183"/>
      <c r="BJ180" s="183"/>
      <c r="BK180" s="183"/>
      <c r="BL180" s="183"/>
      <c r="BM180" s="183"/>
    </row>
    <row r="181" spans="1:65" x14ac:dyDescent="0.2">
      <c r="A181" s="183"/>
      <c r="B181" s="183"/>
      <c r="C181" s="183"/>
      <c r="D181" s="183"/>
      <c r="E181" s="183"/>
      <c r="F181" s="183"/>
      <c r="G181" s="183"/>
      <c r="H181" s="183"/>
      <c r="I181" s="183"/>
      <c r="J181" s="183"/>
      <c r="K181" s="183"/>
      <c r="L181" s="183"/>
      <c r="M181" s="183"/>
      <c r="N181" s="183"/>
      <c r="O181" s="183"/>
      <c r="P181" s="183"/>
      <c r="Q181" s="183"/>
      <c r="R181" s="183"/>
      <c r="S181" s="183"/>
      <c r="T181" s="183"/>
      <c r="U181" s="183"/>
      <c r="V181" s="183"/>
      <c r="W181" s="183"/>
      <c r="X181" s="183"/>
      <c r="Y181" s="183"/>
      <c r="Z181" s="183"/>
      <c r="AA181" s="183"/>
      <c r="AB181" s="183"/>
      <c r="AC181" s="183"/>
      <c r="AD181" s="183"/>
      <c r="AE181" s="183"/>
      <c r="AF181" s="183"/>
      <c r="AG181" s="183"/>
      <c r="AH181" s="183"/>
      <c r="AI181" s="183"/>
      <c r="AJ181" s="183"/>
      <c r="AK181" s="183"/>
      <c r="AL181" s="183"/>
      <c r="AM181" s="183"/>
      <c r="AN181" s="183"/>
      <c r="AO181" s="183"/>
      <c r="AP181" s="183"/>
      <c r="AQ181" s="183"/>
      <c r="AR181" s="183"/>
      <c r="AS181" s="183"/>
      <c r="AT181" s="183"/>
      <c r="AU181" s="183"/>
      <c r="AV181" s="183"/>
      <c r="AW181" s="183"/>
      <c r="AX181" s="183"/>
      <c r="AY181" s="183"/>
      <c r="AZ181" s="183"/>
      <c r="BA181" s="183"/>
      <c r="BB181" s="183"/>
      <c r="BC181" s="183"/>
      <c r="BD181" s="183"/>
      <c r="BE181" s="183"/>
      <c r="BF181" s="183"/>
      <c r="BG181" s="183"/>
      <c r="BH181" s="183"/>
      <c r="BI181" s="183"/>
      <c r="BJ181" s="183"/>
      <c r="BK181" s="183"/>
      <c r="BL181" s="183"/>
      <c r="BM181" s="183"/>
    </row>
    <row r="182" spans="1:65" x14ac:dyDescent="0.2">
      <c r="A182" s="183"/>
      <c r="B182" s="183"/>
      <c r="C182" s="183"/>
      <c r="D182" s="183"/>
      <c r="E182" s="183"/>
      <c r="F182" s="183"/>
      <c r="G182" s="183"/>
      <c r="H182" s="183"/>
      <c r="I182" s="183"/>
      <c r="J182" s="183"/>
      <c r="K182" s="183"/>
      <c r="L182" s="183"/>
      <c r="M182" s="183"/>
      <c r="N182" s="183"/>
      <c r="O182" s="183"/>
      <c r="P182" s="183"/>
      <c r="Q182" s="183"/>
      <c r="R182" s="183"/>
      <c r="S182" s="183"/>
      <c r="T182" s="183"/>
      <c r="U182" s="183"/>
      <c r="V182" s="183"/>
      <c r="W182" s="183"/>
      <c r="X182" s="183"/>
      <c r="Y182" s="183"/>
      <c r="Z182" s="183"/>
      <c r="AA182" s="183"/>
      <c r="AB182" s="183"/>
      <c r="AC182" s="183"/>
      <c r="AD182" s="183"/>
      <c r="AE182" s="183"/>
      <c r="AF182" s="183"/>
      <c r="AG182" s="183"/>
      <c r="AH182" s="183"/>
      <c r="AI182" s="183"/>
      <c r="AJ182" s="183"/>
      <c r="AK182" s="183"/>
      <c r="AL182" s="183"/>
      <c r="AM182" s="183"/>
      <c r="AN182" s="183"/>
      <c r="AO182" s="183"/>
      <c r="AP182" s="183"/>
      <c r="AQ182" s="183"/>
      <c r="AR182" s="183"/>
      <c r="AS182" s="183"/>
      <c r="AT182" s="183"/>
      <c r="AU182" s="183"/>
      <c r="AV182" s="183"/>
      <c r="AW182" s="183"/>
      <c r="AX182" s="183"/>
      <c r="AY182" s="183"/>
      <c r="AZ182" s="183"/>
      <c r="BA182" s="183"/>
      <c r="BB182" s="183"/>
      <c r="BC182" s="183"/>
      <c r="BD182" s="183"/>
      <c r="BE182" s="183"/>
      <c r="BF182" s="183"/>
      <c r="BG182" s="183"/>
      <c r="BH182" s="183"/>
      <c r="BI182" s="183"/>
      <c r="BJ182" s="183"/>
      <c r="BK182" s="183"/>
      <c r="BL182" s="183"/>
      <c r="BM182" s="183"/>
    </row>
    <row r="183" spans="1:65" x14ac:dyDescent="0.2">
      <c r="A183" s="183"/>
      <c r="B183" s="183"/>
      <c r="C183" s="183"/>
      <c r="D183" s="183"/>
      <c r="E183" s="183"/>
      <c r="F183" s="183"/>
      <c r="G183" s="183"/>
      <c r="H183" s="183"/>
      <c r="I183" s="183"/>
      <c r="J183" s="183"/>
      <c r="K183" s="183"/>
      <c r="L183" s="183"/>
      <c r="M183" s="183"/>
      <c r="N183" s="183"/>
      <c r="O183" s="183"/>
      <c r="P183" s="183"/>
      <c r="Q183" s="183"/>
      <c r="R183" s="183"/>
      <c r="S183" s="183"/>
      <c r="T183" s="183"/>
      <c r="U183" s="183"/>
      <c r="V183" s="183"/>
      <c r="W183" s="183"/>
      <c r="X183" s="183"/>
      <c r="Y183" s="183"/>
      <c r="Z183" s="183"/>
      <c r="AA183" s="183"/>
      <c r="AB183" s="183"/>
      <c r="AC183" s="183"/>
      <c r="AD183" s="183"/>
      <c r="AE183" s="183"/>
      <c r="AF183" s="183"/>
      <c r="AG183" s="183"/>
      <c r="AH183" s="183"/>
      <c r="AI183" s="183"/>
      <c r="AJ183" s="183"/>
      <c r="AK183" s="183"/>
      <c r="AL183" s="183"/>
      <c r="AM183" s="183"/>
      <c r="AN183" s="183"/>
      <c r="AO183" s="183"/>
      <c r="AP183" s="183"/>
      <c r="AQ183" s="183"/>
      <c r="AR183" s="183"/>
      <c r="AS183" s="183"/>
      <c r="AT183" s="183"/>
      <c r="AU183" s="183"/>
      <c r="AV183" s="183"/>
      <c r="AW183" s="183"/>
      <c r="AX183" s="183"/>
      <c r="AY183" s="183"/>
      <c r="AZ183" s="183"/>
      <c r="BA183" s="183"/>
      <c r="BB183" s="183"/>
      <c r="BC183" s="183"/>
      <c r="BD183" s="183"/>
      <c r="BE183" s="183"/>
      <c r="BF183" s="183"/>
      <c r="BG183" s="183"/>
      <c r="BH183" s="183"/>
      <c r="BI183" s="183"/>
      <c r="BJ183" s="183"/>
      <c r="BK183" s="183"/>
      <c r="BL183" s="183"/>
      <c r="BM183" s="183"/>
    </row>
    <row r="184" spans="1:65" x14ac:dyDescent="0.2">
      <c r="A184" s="183"/>
      <c r="B184" s="183"/>
      <c r="C184" s="183"/>
      <c r="D184" s="183"/>
      <c r="E184" s="183"/>
      <c r="F184" s="183"/>
      <c r="G184" s="183"/>
      <c r="H184" s="183"/>
      <c r="I184" s="183"/>
      <c r="J184" s="183"/>
      <c r="K184" s="183"/>
      <c r="L184" s="183"/>
      <c r="M184" s="183"/>
      <c r="N184" s="183"/>
      <c r="O184" s="183"/>
      <c r="P184" s="183"/>
      <c r="Q184" s="183"/>
      <c r="R184" s="183"/>
      <c r="S184" s="183"/>
      <c r="T184" s="183"/>
      <c r="U184" s="183"/>
      <c r="V184" s="183"/>
      <c r="W184" s="183"/>
      <c r="X184" s="183"/>
      <c r="Y184" s="183"/>
      <c r="Z184" s="183"/>
      <c r="AA184" s="183"/>
      <c r="AB184" s="183"/>
      <c r="AC184" s="183"/>
      <c r="AD184" s="183"/>
      <c r="AE184" s="183"/>
      <c r="AF184" s="183"/>
      <c r="AG184" s="183"/>
      <c r="AH184" s="183"/>
      <c r="AI184" s="183"/>
      <c r="AJ184" s="183"/>
      <c r="AK184" s="183"/>
      <c r="AL184" s="183"/>
      <c r="AM184" s="183"/>
      <c r="AN184" s="183"/>
      <c r="AO184" s="183"/>
      <c r="AP184" s="183"/>
      <c r="AQ184" s="183"/>
      <c r="AR184" s="183"/>
      <c r="AS184" s="183"/>
      <c r="AT184" s="183"/>
      <c r="AU184" s="183"/>
      <c r="AV184" s="183"/>
      <c r="AW184" s="183"/>
      <c r="AX184" s="183"/>
      <c r="AY184" s="183"/>
      <c r="AZ184" s="183"/>
      <c r="BA184" s="183"/>
      <c r="BB184" s="183"/>
      <c r="BC184" s="183"/>
      <c r="BD184" s="183"/>
      <c r="BE184" s="183"/>
      <c r="BF184" s="183"/>
      <c r="BG184" s="183"/>
      <c r="BH184" s="183"/>
      <c r="BI184" s="183"/>
      <c r="BJ184" s="183"/>
      <c r="BK184" s="183"/>
      <c r="BL184" s="183"/>
      <c r="BM184" s="183"/>
    </row>
    <row r="185" spans="1:65" x14ac:dyDescent="0.2">
      <c r="A185" s="183"/>
      <c r="B185" s="183"/>
      <c r="C185" s="183"/>
      <c r="D185" s="183"/>
      <c r="E185" s="183"/>
      <c r="F185" s="183"/>
      <c r="G185" s="183"/>
      <c r="H185" s="183"/>
      <c r="I185" s="183"/>
      <c r="J185" s="183"/>
      <c r="K185" s="183"/>
      <c r="L185" s="183"/>
      <c r="M185" s="183"/>
      <c r="N185" s="183"/>
      <c r="O185" s="183"/>
      <c r="P185" s="183"/>
      <c r="Q185" s="183"/>
      <c r="R185" s="183"/>
      <c r="S185" s="183"/>
      <c r="T185" s="183"/>
      <c r="U185" s="183"/>
      <c r="V185" s="183"/>
      <c r="W185" s="183"/>
      <c r="X185" s="183"/>
      <c r="Y185" s="183"/>
      <c r="Z185" s="183"/>
      <c r="AA185" s="183"/>
      <c r="AB185" s="183"/>
      <c r="AC185" s="183"/>
      <c r="AD185" s="183"/>
      <c r="AE185" s="183"/>
      <c r="AF185" s="183"/>
      <c r="AG185" s="183"/>
      <c r="AH185" s="183"/>
      <c r="AI185" s="183"/>
      <c r="AJ185" s="183"/>
      <c r="AK185" s="183"/>
      <c r="AL185" s="183"/>
      <c r="AM185" s="183"/>
      <c r="AN185" s="183"/>
      <c r="AO185" s="183"/>
      <c r="AP185" s="183"/>
      <c r="AQ185" s="183"/>
      <c r="AR185" s="183"/>
      <c r="AS185" s="183"/>
      <c r="AT185" s="183"/>
      <c r="AU185" s="183"/>
      <c r="AV185" s="183"/>
      <c r="AW185" s="183"/>
      <c r="AX185" s="183"/>
      <c r="AY185" s="183"/>
      <c r="AZ185" s="183"/>
      <c r="BA185" s="183"/>
      <c r="BB185" s="183"/>
      <c r="BC185" s="183"/>
      <c r="BD185" s="183"/>
      <c r="BE185" s="183"/>
      <c r="BF185" s="183"/>
      <c r="BG185" s="183"/>
      <c r="BH185" s="183"/>
      <c r="BI185" s="183"/>
      <c r="BJ185" s="183"/>
      <c r="BK185" s="183"/>
      <c r="BL185" s="183"/>
      <c r="BM185" s="183"/>
    </row>
    <row r="186" spans="1:65" x14ac:dyDescent="0.2">
      <c r="A186" s="183"/>
      <c r="B186" s="183"/>
      <c r="C186" s="183"/>
      <c r="D186" s="183"/>
      <c r="E186" s="183"/>
      <c r="F186" s="183"/>
      <c r="G186" s="183"/>
      <c r="H186" s="183"/>
      <c r="I186" s="183"/>
      <c r="J186" s="183"/>
      <c r="K186" s="183"/>
      <c r="L186" s="183"/>
      <c r="M186" s="183"/>
      <c r="N186" s="183"/>
      <c r="O186" s="183"/>
      <c r="P186" s="183"/>
      <c r="Q186" s="183"/>
      <c r="R186" s="183"/>
      <c r="S186" s="183"/>
      <c r="T186" s="183"/>
      <c r="U186" s="183"/>
      <c r="V186" s="183"/>
      <c r="W186" s="183"/>
      <c r="X186" s="183"/>
      <c r="Y186" s="183"/>
      <c r="Z186" s="183"/>
      <c r="AA186" s="183"/>
      <c r="AB186" s="183"/>
      <c r="AC186" s="183"/>
      <c r="AD186" s="183"/>
      <c r="AE186" s="183"/>
      <c r="AF186" s="183"/>
      <c r="AG186" s="183"/>
      <c r="AH186" s="183"/>
      <c r="AI186" s="183"/>
      <c r="AJ186" s="183"/>
      <c r="AK186" s="183"/>
      <c r="AL186" s="183"/>
      <c r="AM186" s="183"/>
      <c r="AN186" s="183"/>
      <c r="AO186" s="183"/>
      <c r="AP186" s="183"/>
      <c r="AQ186" s="183"/>
      <c r="AR186" s="183"/>
      <c r="AS186" s="183"/>
      <c r="AT186" s="183"/>
      <c r="AU186" s="183"/>
      <c r="AV186" s="183"/>
      <c r="AW186" s="183"/>
      <c r="AX186" s="183"/>
      <c r="AY186" s="183"/>
      <c r="AZ186" s="183"/>
      <c r="BA186" s="183"/>
      <c r="BB186" s="183"/>
      <c r="BC186" s="183"/>
      <c r="BD186" s="183"/>
      <c r="BE186" s="183"/>
      <c r="BF186" s="183"/>
      <c r="BG186" s="183"/>
      <c r="BH186" s="183"/>
      <c r="BI186" s="183"/>
      <c r="BJ186" s="183"/>
      <c r="BK186" s="183"/>
      <c r="BL186" s="183"/>
      <c r="BM186" s="183"/>
    </row>
    <row r="187" spans="1:65" x14ac:dyDescent="0.2">
      <c r="A187" s="183"/>
      <c r="B187" s="183"/>
      <c r="C187" s="183"/>
      <c r="D187" s="183"/>
      <c r="E187" s="183"/>
      <c r="F187" s="183"/>
      <c r="G187" s="183"/>
      <c r="H187" s="183"/>
      <c r="I187" s="183"/>
      <c r="J187" s="183"/>
      <c r="K187" s="183"/>
      <c r="L187" s="183"/>
      <c r="M187" s="183"/>
      <c r="N187" s="183"/>
      <c r="O187" s="183"/>
      <c r="P187" s="183"/>
      <c r="Q187" s="183"/>
      <c r="R187" s="183"/>
      <c r="S187" s="183"/>
      <c r="T187" s="183"/>
      <c r="U187" s="183"/>
      <c r="V187" s="183"/>
      <c r="W187" s="183"/>
      <c r="X187" s="183"/>
      <c r="Y187" s="183"/>
      <c r="Z187" s="183"/>
      <c r="AA187" s="183"/>
      <c r="AB187" s="183"/>
      <c r="AC187" s="183"/>
      <c r="AD187" s="183"/>
      <c r="AE187" s="183"/>
      <c r="AF187" s="183"/>
      <c r="AG187" s="183"/>
      <c r="AH187" s="183"/>
      <c r="AI187" s="183"/>
      <c r="AJ187" s="183"/>
      <c r="AK187" s="183"/>
      <c r="AL187" s="183"/>
      <c r="AM187" s="183"/>
      <c r="AN187" s="183"/>
      <c r="AO187" s="183"/>
      <c r="AP187" s="183"/>
      <c r="AQ187" s="183"/>
      <c r="AR187" s="183"/>
      <c r="AS187" s="183"/>
      <c r="AT187" s="183"/>
      <c r="AU187" s="183"/>
      <c r="AV187" s="183"/>
      <c r="AW187" s="183"/>
      <c r="AX187" s="183"/>
      <c r="AY187" s="183"/>
      <c r="AZ187" s="183"/>
      <c r="BA187" s="183"/>
      <c r="BB187" s="183"/>
      <c r="BC187" s="183"/>
      <c r="BD187" s="183"/>
      <c r="BE187" s="183"/>
      <c r="BF187" s="183"/>
      <c r="BG187" s="183"/>
      <c r="BH187" s="183"/>
      <c r="BI187" s="183"/>
      <c r="BJ187" s="183"/>
      <c r="BK187" s="183"/>
      <c r="BL187" s="183"/>
      <c r="BM187" s="183"/>
    </row>
    <row r="188" spans="1:65" x14ac:dyDescent="0.2">
      <c r="A188" s="183"/>
      <c r="B188" s="183"/>
      <c r="C188" s="183"/>
      <c r="D188" s="183"/>
      <c r="E188" s="183"/>
      <c r="F188" s="183"/>
      <c r="G188" s="183"/>
      <c r="H188" s="183"/>
      <c r="I188" s="183"/>
      <c r="J188" s="183"/>
      <c r="K188" s="183"/>
      <c r="L188" s="183"/>
      <c r="M188" s="183"/>
      <c r="N188" s="183"/>
      <c r="O188" s="183"/>
      <c r="P188" s="183"/>
      <c r="Q188" s="183"/>
      <c r="R188" s="183"/>
      <c r="S188" s="183"/>
      <c r="T188" s="183"/>
      <c r="U188" s="183"/>
      <c r="V188" s="183"/>
      <c r="W188" s="183"/>
      <c r="X188" s="183"/>
      <c r="Y188" s="183"/>
      <c r="Z188" s="183"/>
      <c r="AA188" s="183"/>
      <c r="AB188" s="183"/>
      <c r="AC188" s="183"/>
      <c r="AD188" s="183"/>
      <c r="AE188" s="183"/>
      <c r="AF188" s="183"/>
      <c r="AG188" s="183"/>
      <c r="AH188" s="183"/>
      <c r="AI188" s="183"/>
      <c r="AJ188" s="183"/>
      <c r="AK188" s="183"/>
      <c r="AL188" s="183"/>
      <c r="AM188" s="183"/>
      <c r="AN188" s="183"/>
      <c r="AO188" s="183"/>
      <c r="AP188" s="183"/>
      <c r="AQ188" s="183"/>
      <c r="AR188" s="183"/>
      <c r="AS188" s="183"/>
      <c r="AT188" s="183"/>
      <c r="AU188" s="183"/>
      <c r="AV188" s="183"/>
      <c r="AW188" s="183"/>
      <c r="AX188" s="183"/>
      <c r="AY188" s="183"/>
      <c r="AZ188" s="183"/>
      <c r="BA188" s="183"/>
      <c r="BB188" s="183"/>
      <c r="BC188" s="183"/>
      <c r="BD188" s="183"/>
      <c r="BE188" s="183"/>
      <c r="BF188" s="183"/>
      <c r="BG188" s="183"/>
      <c r="BH188" s="183"/>
      <c r="BI188" s="183"/>
      <c r="BJ188" s="183"/>
      <c r="BK188" s="183"/>
      <c r="BL188" s="183"/>
      <c r="BM188" s="183"/>
    </row>
    <row r="189" spans="1:65" x14ac:dyDescent="0.2">
      <c r="A189" s="183"/>
      <c r="B189" s="183"/>
      <c r="C189" s="183"/>
      <c r="D189" s="183"/>
      <c r="E189" s="183"/>
      <c r="F189" s="183"/>
      <c r="G189" s="183"/>
      <c r="H189" s="183"/>
      <c r="I189" s="183"/>
      <c r="J189" s="183"/>
      <c r="K189" s="183"/>
      <c r="L189" s="183"/>
      <c r="M189" s="183"/>
      <c r="N189" s="183"/>
      <c r="O189" s="183"/>
      <c r="P189" s="183"/>
      <c r="Q189" s="183"/>
      <c r="R189" s="183"/>
      <c r="S189" s="183"/>
      <c r="T189" s="183"/>
      <c r="U189" s="183"/>
      <c r="V189" s="183"/>
      <c r="W189" s="183"/>
      <c r="X189" s="183"/>
      <c r="Y189" s="183"/>
      <c r="Z189" s="183"/>
      <c r="AA189" s="183"/>
      <c r="AB189" s="183"/>
      <c r="AC189" s="183"/>
      <c r="AD189" s="183"/>
      <c r="AE189" s="183"/>
      <c r="AF189" s="183"/>
      <c r="AG189" s="183"/>
      <c r="AH189" s="183"/>
      <c r="AI189" s="183"/>
      <c r="AJ189" s="183"/>
      <c r="AK189" s="183"/>
      <c r="AL189" s="183"/>
      <c r="AM189" s="183"/>
      <c r="AN189" s="183"/>
      <c r="AO189" s="183"/>
      <c r="AP189" s="183"/>
      <c r="AQ189" s="183"/>
      <c r="AR189" s="183"/>
      <c r="AS189" s="183"/>
      <c r="AT189" s="183"/>
      <c r="AU189" s="183"/>
      <c r="AV189" s="183"/>
      <c r="AW189" s="183"/>
      <c r="AX189" s="183"/>
      <c r="AY189" s="183"/>
      <c r="AZ189" s="183"/>
      <c r="BA189" s="183"/>
      <c r="BB189" s="183"/>
      <c r="BC189" s="183"/>
      <c r="BD189" s="183"/>
      <c r="BE189" s="183"/>
      <c r="BF189" s="183"/>
      <c r="BG189" s="183"/>
      <c r="BH189" s="183"/>
      <c r="BI189" s="183"/>
      <c r="BJ189" s="183"/>
      <c r="BK189" s="183"/>
      <c r="BL189" s="183"/>
      <c r="BM189" s="183"/>
    </row>
    <row r="190" spans="1:65" x14ac:dyDescent="0.2">
      <c r="A190" s="183"/>
      <c r="B190" s="183"/>
      <c r="C190" s="183"/>
      <c r="D190" s="183"/>
      <c r="E190" s="183"/>
      <c r="F190" s="183"/>
      <c r="G190" s="183"/>
      <c r="H190" s="183"/>
      <c r="I190" s="183"/>
      <c r="J190" s="183"/>
      <c r="K190" s="183"/>
      <c r="L190" s="183"/>
      <c r="M190" s="183"/>
      <c r="N190" s="183"/>
      <c r="O190" s="183"/>
      <c r="P190" s="183"/>
      <c r="Q190" s="183"/>
      <c r="R190" s="183"/>
      <c r="S190" s="183"/>
      <c r="T190" s="183"/>
      <c r="U190" s="183"/>
      <c r="V190" s="183"/>
      <c r="W190" s="183"/>
      <c r="X190" s="183"/>
      <c r="Y190" s="183"/>
      <c r="Z190" s="183"/>
      <c r="AA190" s="183"/>
      <c r="AB190" s="183"/>
      <c r="AC190" s="183"/>
      <c r="AD190" s="183"/>
      <c r="AE190" s="183"/>
      <c r="AF190" s="183"/>
      <c r="AG190" s="183"/>
      <c r="AH190" s="183"/>
      <c r="AI190" s="183"/>
      <c r="AJ190" s="183"/>
      <c r="AK190" s="183"/>
      <c r="AL190" s="183"/>
      <c r="AM190" s="183"/>
      <c r="AN190" s="183"/>
      <c r="AO190" s="183"/>
      <c r="AP190" s="183"/>
      <c r="AQ190" s="183"/>
      <c r="AR190" s="183"/>
      <c r="AS190" s="183"/>
      <c r="AT190" s="183"/>
      <c r="AU190" s="183"/>
      <c r="AV190" s="183"/>
      <c r="AW190" s="183"/>
      <c r="AX190" s="183"/>
      <c r="AY190" s="183"/>
      <c r="AZ190" s="183"/>
      <c r="BA190" s="183"/>
      <c r="BB190" s="183"/>
      <c r="BC190" s="183"/>
      <c r="BD190" s="183"/>
      <c r="BE190" s="183"/>
      <c r="BF190" s="183"/>
      <c r="BG190" s="183"/>
      <c r="BH190" s="183"/>
      <c r="BI190" s="183"/>
      <c r="BJ190" s="183"/>
      <c r="BK190" s="183"/>
      <c r="BL190" s="183"/>
      <c r="BM190" s="183"/>
    </row>
    <row r="191" spans="1:65" x14ac:dyDescent="0.2">
      <c r="A191" s="183"/>
      <c r="B191" s="183"/>
      <c r="C191" s="183"/>
      <c r="D191" s="183"/>
      <c r="E191" s="183"/>
      <c r="F191" s="183"/>
      <c r="G191" s="183"/>
      <c r="H191" s="183"/>
      <c r="I191" s="183"/>
      <c r="J191" s="183"/>
      <c r="K191" s="183"/>
      <c r="L191" s="183"/>
      <c r="M191" s="183"/>
      <c r="N191" s="183"/>
      <c r="O191" s="183"/>
      <c r="P191" s="183"/>
      <c r="Q191" s="183"/>
      <c r="R191" s="183"/>
      <c r="S191" s="183"/>
      <c r="T191" s="183"/>
      <c r="U191" s="183"/>
      <c r="V191" s="183"/>
      <c r="W191" s="183"/>
      <c r="X191" s="183"/>
      <c r="Y191" s="183"/>
      <c r="Z191" s="183"/>
      <c r="AA191" s="183"/>
      <c r="AB191" s="183"/>
      <c r="AC191" s="183"/>
      <c r="AD191" s="183"/>
      <c r="AE191" s="183"/>
      <c r="AF191" s="183"/>
      <c r="AG191" s="183"/>
      <c r="AH191" s="183"/>
      <c r="AI191" s="183"/>
      <c r="AJ191" s="183"/>
      <c r="AK191" s="183"/>
      <c r="AL191" s="183"/>
      <c r="AM191" s="183"/>
      <c r="AN191" s="183"/>
      <c r="AO191" s="183"/>
      <c r="AP191" s="183"/>
      <c r="AQ191" s="183"/>
      <c r="AR191" s="183"/>
      <c r="AS191" s="183"/>
      <c r="AT191" s="183"/>
      <c r="AU191" s="183"/>
      <c r="AV191" s="183"/>
      <c r="AW191" s="183"/>
      <c r="AX191" s="183"/>
      <c r="AY191" s="183"/>
      <c r="AZ191" s="183"/>
      <c r="BA191" s="183"/>
      <c r="BB191" s="183"/>
      <c r="BC191" s="183"/>
      <c r="BD191" s="183"/>
      <c r="BE191" s="183"/>
      <c r="BF191" s="183"/>
      <c r="BG191" s="183"/>
      <c r="BH191" s="183"/>
      <c r="BI191" s="183"/>
      <c r="BJ191" s="183"/>
      <c r="BK191" s="183"/>
      <c r="BL191" s="183"/>
      <c r="BM191" s="183"/>
    </row>
    <row r="192" spans="1:65" x14ac:dyDescent="0.2">
      <c r="A192" s="183"/>
      <c r="B192" s="183"/>
      <c r="C192" s="183"/>
      <c r="D192" s="183"/>
      <c r="E192" s="183"/>
      <c r="F192" s="183"/>
      <c r="G192" s="183"/>
      <c r="H192" s="183"/>
      <c r="I192" s="183"/>
      <c r="J192" s="183"/>
      <c r="K192" s="183"/>
      <c r="L192" s="183"/>
      <c r="M192" s="183"/>
      <c r="N192" s="183"/>
      <c r="O192" s="183"/>
      <c r="P192" s="183"/>
      <c r="Q192" s="183"/>
      <c r="R192" s="183"/>
      <c r="S192" s="183"/>
      <c r="T192" s="183"/>
      <c r="U192" s="183"/>
      <c r="V192" s="183"/>
      <c r="W192" s="183"/>
      <c r="X192" s="183"/>
      <c r="Y192" s="183"/>
      <c r="Z192" s="183"/>
      <c r="AA192" s="183"/>
      <c r="AB192" s="183"/>
      <c r="AC192" s="183"/>
      <c r="AD192" s="183"/>
      <c r="AE192" s="183"/>
      <c r="AF192" s="183"/>
      <c r="AG192" s="183"/>
      <c r="AH192" s="183"/>
      <c r="AI192" s="183"/>
      <c r="AJ192" s="183"/>
      <c r="AK192" s="183"/>
      <c r="AL192" s="183"/>
      <c r="AM192" s="183"/>
      <c r="AN192" s="183"/>
      <c r="AO192" s="183"/>
      <c r="AP192" s="183"/>
      <c r="AQ192" s="183"/>
      <c r="AR192" s="183"/>
      <c r="AS192" s="183"/>
      <c r="AT192" s="183"/>
      <c r="AU192" s="183"/>
      <c r="AV192" s="183"/>
      <c r="AW192" s="183"/>
      <c r="AX192" s="183"/>
      <c r="AY192" s="183"/>
      <c r="AZ192" s="183"/>
      <c r="BA192" s="183"/>
      <c r="BB192" s="183"/>
      <c r="BC192" s="183"/>
      <c r="BD192" s="183"/>
      <c r="BE192" s="183"/>
      <c r="BF192" s="183"/>
      <c r="BG192" s="183"/>
      <c r="BH192" s="183"/>
      <c r="BI192" s="183"/>
      <c r="BJ192" s="183"/>
      <c r="BK192" s="183"/>
      <c r="BL192" s="183"/>
      <c r="BM192" s="183"/>
    </row>
    <row r="193" spans="1:65" x14ac:dyDescent="0.2">
      <c r="A193" s="183"/>
      <c r="B193" s="183"/>
      <c r="C193" s="183"/>
      <c r="D193" s="183"/>
      <c r="E193" s="183"/>
      <c r="F193" s="183"/>
      <c r="G193" s="183"/>
      <c r="H193" s="183"/>
      <c r="I193" s="183"/>
      <c r="J193" s="183"/>
      <c r="K193" s="183"/>
      <c r="L193" s="183"/>
      <c r="M193" s="183"/>
      <c r="N193" s="183"/>
      <c r="O193" s="183"/>
      <c r="P193" s="183"/>
      <c r="Q193" s="183"/>
      <c r="R193" s="183"/>
      <c r="S193" s="183"/>
      <c r="T193" s="183"/>
      <c r="U193" s="183"/>
      <c r="V193" s="183"/>
      <c r="W193" s="183"/>
      <c r="X193" s="183"/>
      <c r="Y193" s="183"/>
      <c r="Z193" s="183"/>
      <c r="AA193" s="183"/>
      <c r="AB193" s="183"/>
      <c r="AC193" s="183"/>
      <c r="AD193" s="183"/>
      <c r="AE193" s="183"/>
      <c r="AF193" s="183"/>
      <c r="AG193" s="183"/>
      <c r="AH193" s="183"/>
      <c r="AI193" s="183"/>
      <c r="AJ193" s="183"/>
      <c r="AK193" s="183"/>
      <c r="AL193" s="183"/>
      <c r="AM193" s="183"/>
      <c r="AN193" s="183"/>
      <c r="AO193" s="183"/>
      <c r="AP193" s="183"/>
      <c r="AQ193" s="183"/>
      <c r="AR193" s="183"/>
      <c r="AS193" s="183"/>
      <c r="AT193" s="183"/>
      <c r="AU193" s="183"/>
      <c r="AV193" s="183"/>
      <c r="AW193" s="183"/>
      <c r="AX193" s="183"/>
      <c r="AY193" s="183"/>
      <c r="AZ193" s="183"/>
      <c r="BA193" s="183"/>
      <c r="BB193" s="183"/>
      <c r="BC193" s="183"/>
      <c r="BD193" s="183"/>
      <c r="BE193" s="183"/>
      <c r="BF193" s="183"/>
      <c r="BG193" s="183"/>
      <c r="BH193" s="183"/>
      <c r="BI193" s="183"/>
      <c r="BJ193" s="183"/>
      <c r="BK193" s="183"/>
      <c r="BL193" s="183"/>
      <c r="BM193" s="183"/>
    </row>
    <row r="194" spans="1:65" x14ac:dyDescent="0.2">
      <c r="A194" s="183"/>
      <c r="B194" s="183"/>
      <c r="C194" s="183"/>
      <c r="D194" s="183"/>
      <c r="E194" s="183"/>
      <c r="F194" s="183"/>
      <c r="G194" s="183"/>
      <c r="H194" s="183"/>
      <c r="I194" s="183"/>
      <c r="J194" s="183"/>
      <c r="K194" s="183"/>
      <c r="L194" s="183"/>
      <c r="M194" s="183"/>
      <c r="N194" s="183"/>
      <c r="O194" s="183"/>
      <c r="P194" s="183"/>
      <c r="Q194" s="183"/>
      <c r="R194" s="183"/>
      <c r="S194" s="183"/>
      <c r="T194" s="183"/>
      <c r="U194" s="183"/>
      <c r="V194" s="183"/>
      <c r="W194" s="183"/>
      <c r="X194" s="183"/>
      <c r="Y194" s="183"/>
      <c r="Z194" s="183"/>
      <c r="AA194" s="183"/>
      <c r="AB194" s="183"/>
      <c r="AC194" s="183"/>
      <c r="AD194" s="183"/>
      <c r="AE194" s="183"/>
      <c r="AF194" s="183"/>
      <c r="AG194" s="183"/>
      <c r="AH194" s="183"/>
      <c r="AI194" s="183"/>
      <c r="AJ194" s="183"/>
      <c r="AK194" s="183"/>
      <c r="AL194" s="183"/>
      <c r="AM194" s="183"/>
      <c r="AN194" s="183"/>
      <c r="AO194" s="183"/>
      <c r="AP194" s="183"/>
      <c r="AQ194" s="183"/>
      <c r="AR194" s="183"/>
      <c r="AS194" s="183"/>
      <c r="AT194" s="183"/>
      <c r="AU194" s="183"/>
      <c r="AV194" s="183"/>
      <c r="AW194" s="183"/>
      <c r="AX194" s="183"/>
      <c r="AY194" s="183"/>
      <c r="AZ194" s="183"/>
      <c r="BA194" s="183"/>
      <c r="BB194" s="183"/>
      <c r="BC194" s="183"/>
      <c r="BD194" s="183"/>
      <c r="BE194" s="183"/>
      <c r="BF194" s="183"/>
      <c r="BG194" s="183"/>
      <c r="BH194" s="183"/>
      <c r="BI194" s="183"/>
      <c r="BJ194" s="183"/>
      <c r="BK194" s="183"/>
      <c r="BL194" s="183"/>
      <c r="BM194" s="183"/>
    </row>
    <row r="195" spans="1:65" x14ac:dyDescent="0.2">
      <c r="A195" s="183"/>
      <c r="B195" s="183"/>
      <c r="C195" s="183"/>
      <c r="D195" s="183"/>
      <c r="E195" s="183"/>
      <c r="F195" s="183"/>
      <c r="G195" s="183"/>
      <c r="H195" s="183"/>
      <c r="I195" s="183"/>
      <c r="J195" s="183"/>
      <c r="K195" s="183"/>
      <c r="L195" s="183"/>
      <c r="M195" s="183"/>
      <c r="N195" s="183"/>
      <c r="O195" s="183"/>
      <c r="P195" s="183"/>
      <c r="Q195" s="183"/>
      <c r="R195" s="183"/>
      <c r="S195" s="183"/>
      <c r="T195" s="183"/>
      <c r="U195" s="183"/>
      <c r="V195" s="183"/>
      <c r="W195" s="183"/>
      <c r="X195" s="183"/>
      <c r="Y195" s="183"/>
      <c r="Z195" s="183"/>
      <c r="AA195" s="183"/>
      <c r="AB195" s="183"/>
      <c r="AC195" s="183"/>
      <c r="AD195" s="183"/>
      <c r="AE195" s="183"/>
      <c r="AF195" s="183"/>
      <c r="AG195" s="183"/>
      <c r="AH195" s="183"/>
      <c r="AI195" s="183"/>
      <c r="AJ195" s="183"/>
      <c r="AK195" s="183"/>
      <c r="AL195" s="183"/>
      <c r="AM195" s="183"/>
      <c r="AN195" s="183"/>
      <c r="AO195" s="183"/>
      <c r="AP195" s="183"/>
      <c r="AQ195" s="183"/>
      <c r="AR195" s="183"/>
      <c r="AS195" s="183"/>
      <c r="AT195" s="183"/>
      <c r="AU195" s="183"/>
      <c r="AV195" s="183"/>
      <c r="AW195" s="183"/>
      <c r="AX195" s="183"/>
      <c r="AY195" s="183"/>
      <c r="AZ195" s="183"/>
      <c r="BA195" s="183"/>
      <c r="BB195" s="183"/>
      <c r="BC195" s="183"/>
      <c r="BD195" s="183"/>
      <c r="BE195" s="183"/>
      <c r="BF195" s="183"/>
      <c r="BG195" s="183"/>
      <c r="BH195" s="183"/>
      <c r="BI195" s="183"/>
      <c r="BJ195" s="183"/>
      <c r="BK195" s="183"/>
      <c r="BL195" s="183"/>
      <c r="BM195" s="183"/>
    </row>
    <row r="196" spans="1:65" x14ac:dyDescent="0.2">
      <c r="A196" s="183"/>
      <c r="B196" s="183"/>
      <c r="C196" s="183"/>
      <c r="D196" s="183"/>
      <c r="E196" s="183"/>
      <c r="F196" s="183"/>
      <c r="G196" s="183"/>
      <c r="H196" s="183"/>
      <c r="I196" s="183"/>
      <c r="J196" s="183"/>
      <c r="K196" s="183"/>
      <c r="L196" s="183"/>
      <c r="M196" s="183"/>
      <c r="N196" s="183"/>
      <c r="O196" s="183"/>
      <c r="P196" s="183"/>
      <c r="Q196" s="183"/>
      <c r="R196" s="183"/>
      <c r="S196" s="183"/>
      <c r="T196" s="183"/>
      <c r="U196" s="183"/>
      <c r="V196" s="183"/>
      <c r="W196" s="183"/>
      <c r="X196" s="183"/>
      <c r="Y196" s="183"/>
      <c r="Z196" s="183"/>
      <c r="AA196" s="183"/>
      <c r="AB196" s="183"/>
      <c r="AC196" s="183"/>
      <c r="AD196" s="183"/>
      <c r="AE196" s="183"/>
      <c r="AF196" s="183"/>
      <c r="AG196" s="183"/>
      <c r="AH196" s="183"/>
      <c r="AI196" s="183"/>
      <c r="AJ196" s="183"/>
      <c r="AK196" s="183"/>
      <c r="AL196" s="183"/>
      <c r="AM196" s="183"/>
      <c r="AN196" s="183"/>
      <c r="AO196" s="183"/>
      <c r="AP196" s="183"/>
      <c r="AQ196" s="183"/>
      <c r="AR196" s="183"/>
      <c r="AS196" s="183"/>
      <c r="AT196" s="183"/>
      <c r="AU196" s="183"/>
      <c r="AV196" s="183"/>
      <c r="AW196" s="183"/>
      <c r="AX196" s="183"/>
      <c r="AY196" s="183"/>
      <c r="AZ196" s="183"/>
      <c r="BA196" s="183"/>
      <c r="BB196" s="183"/>
      <c r="BC196" s="183"/>
      <c r="BD196" s="183"/>
      <c r="BE196" s="183"/>
      <c r="BF196" s="183"/>
      <c r="BG196" s="183"/>
      <c r="BH196" s="183"/>
      <c r="BI196" s="183"/>
      <c r="BJ196" s="183"/>
      <c r="BK196" s="183"/>
      <c r="BL196" s="183"/>
      <c r="BM196" s="183"/>
    </row>
    <row r="197" spans="1:65" x14ac:dyDescent="0.2">
      <c r="K197" s="183"/>
      <c r="L197" s="183"/>
      <c r="M197" s="183"/>
      <c r="N197" s="183"/>
      <c r="O197" s="183"/>
      <c r="P197" s="183"/>
      <c r="Q197" s="183"/>
      <c r="R197" s="183"/>
      <c r="S197" s="183"/>
      <c r="T197" s="183"/>
      <c r="U197" s="183"/>
      <c r="V197" s="183"/>
      <c r="W197" s="183"/>
      <c r="X197" s="183"/>
      <c r="Y197" s="183"/>
      <c r="Z197" s="183"/>
      <c r="AA197" s="183"/>
      <c r="AB197" s="183"/>
      <c r="AC197" s="183"/>
      <c r="AD197" s="183"/>
      <c r="AE197" s="183"/>
      <c r="AF197" s="183"/>
      <c r="AG197" s="183"/>
      <c r="AH197" s="183"/>
      <c r="AI197" s="183"/>
      <c r="AJ197" s="183"/>
      <c r="AK197" s="183"/>
      <c r="AL197" s="183"/>
      <c r="AM197" s="183"/>
      <c r="AN197" s="183"/>
      <c r="AO197" s="183"/>
      <c r="AP197" s="183"/>
      <c r="AQ197" s="183"/>
      <c r="AR197" s="183"/>
      <c r="AS197" s="183"/>
      <c r="AT197" s="183"/>
      <c r="AU197" s="183"/>
      <c r="AV197" s="183"/>
      <c r="AW197" s="183"/>
      <c r="AX197" s="183"/>
      <c r="AY197" s="183"/>
      <c r="AZ197" s="183"/>
      <c r="BA197" s="183"/>
      <c r="BB197" s="183"/>
      <c r="BC197" s="183"/>
      <c r="BD197" s="183"/>
      <c r="BE197" s="183"/>
      <c r="BF197" s="183"/>
      <c r="BG197" s="183"/>
      <c r="BH197" s="183"/>
      <c r="BI197" s="183"/>
      <c r="BJ197" s="183"/>
      <c r="BK197" s="183"/>
      <c r="BL197" s="183"/>
      <c r="BM197" s="183"/>
    </row>
    <row r="198" spans="1:65" x14ac:dyDescent="0.2">
      <c r="K198" s="183"/>
      <c r="L198" s="183"/>
      <c r="M198" s="183"/>
      <c r="N198" s="183"/>
      <c r="O198" s="183"/>
      <c r="P198" s="183"/>
      <c r="Q198" s="183"/>
      <c r="R198" s="183"/>
      <c r="S198" s="183"/>
      <c r="T198" s="183"/>
      <c r="U198" s="183"/>
      <c r="V198" s="183"/>
      <c r="W198" s="183"/>
      <c r="X198" s="183"/>
      <c r="Y198" s="183"/>
      <c r="Z198" s="183"/>
      <c r="AA198" s="183"/>
      <c r="AB198" s="183"/>
      <c r="AC198" s="183"/>
      <c r="AD198" s="183"/>
      <c r="AE198" s="183"/>
      <c r="AF198" s="183"/>
      <c r="AG198" s="183"/>
      <c r="AH198" s="183"/>
      <c r="AI198" s="183"/>
      <c r="AJ198" s="183"/>
      <c r="AK198" s="183"/>
      <c r="AL198" s="183"/>
      <c r="AM198" s="183"/>
      <c r="AN198" s="183"/>
      <c r="AO198" s="183"/>
      <c r="AP198" s="183"/>
      <c r="AQ198" s="183"/>
      <c r="AR198" s="183"/>
      <c r="AS198" s="183"/>
      <c r="AT198" s="183"/>
      <c r="AU198" s="183"/>
      <c r="AV198" s="183"/>
      <c r="AW198" s="183"/>
      <c r="AX198" s="183"/>
      <c r="AY198" s="183"/>
      <c r="AZ198" s="183"/>
      <c r="BA198" s="183"/>
      <c r="BB198" s="183"/>
      <c r="BC198" s="183"/>
      <c r="BD198" s="183"/>
      <c r="BE198" s="183"/>
      <c r="BF198" s="183"/>
      <c r="BG198" s="183"/>
      <c r="BH198" s="183"/>
      <c r="BI198" s="183"/>
      <c r="BJ198" s="183"/>
      <c r="BK198" s="183"/>
      <c r="BL198" s="183"/>
      <c r="BM198" s="183"/>
    </row>
    <row r="199" spans="1:65" x14ac:dyDescent="0.2">
      <c r="K199" s="183"/>
      <c r="L199" s="183"/>
      <c r="M199" s="183"/>
      <c r="N199" s="183"/>
      <c r="O199" s="183"/>
      <c r="P199" s="183"/>
      <c r="Q199" s="183"/>
      <c r="R199" s="183"/>
      <c r="S199" s="183"/>
      <c r="T199" s="183"/>
      <c r="U199" s="183"/>
      <c r="V199" s="183"/>
      <c r="W199" s="183"/>
      <c r="X199" s="183"/>
      <c r="Y199" s="183"/>
      <c r="Z199" s="183"/>
      <c r="AA199" s="183"/>
      <c r="AB199" s="183"/>
      <c r="AC199" s="183"/>
      <c r="AD199" s="183"/>
      <c r="AE199" s="183"/>
      <c r="AF199" s="183"/>
      <c r="AG199" s="183"/>
      <c r="AH199" s="183"/>
      <c r="AI199" s="183"/>
      <c r="AJ199" s="183"/>
      <c r="AK199" s="183"/>
      <c r="AL199" s="183"/>
      <c r="AM199" s="183"/>
      <c r="AN199" s="183"/>
      <c r="AO199" s="183"/>
      <c r="AP199" s="183"/>
      <c r="AQ199" s="183"/>
      <c r="AR199" s="183"/>
      <c r="AS199" s="183"/>
      <c r="AT199" s="183"/>
      <c r="AU199" s="183"/>
      <c r="AV199" s="183"/>
      <c r="AW199" s="183"/>
      <c r="AX199" s="183"/>
      <c r="AY199" s="183"/>
      <c r="AZ199" s="183"/>
      <c r="BA199" s="183"/>
      <c r="BB199" s="183"/>
      <c r="BC199" s="183"/>
      <c r="BD199" s="183"/>
      <c r="BE199" s="183"/>
      <c r="BF199" s="183"/>
      <c r="BG199" s="183"/>
      <c r="BH199" s="183"/>
      <c r="BI199" s="183"/>
      <c r="BJ199" s="183"/>
      <c r="BK199" s="183"/>
      <c r="BL199" s="183"/>
      <c r="BM199" s="183"/>
    </row>
    <row r="200" spans="1:65" x14ac:dyDescent="0.2">
      <c r="K200" s="183"/>
      <c r="L200" s="183"/>
      <c r="M200" s="183"/>
      <c r="N200" s="183"/>
      <c r="O200" s="183"/>
      <c r="P200" s="183"/>
      <c r="Q200" s="183"/>
      <c r="R200" s="183"/>
      <c r="S200" s="183"/>
      <c r="T200" s="183"/>
      <c r="U200" s="183"/>
      <c r="V200" s="183"/>
      <c r="W200" s="183"/>
      <c r="X200" s="183"/>
      <c r="Y200" s="183"/>
      <c r="Z200" s="183"/>
      <c r="AA200" s="183"/>
      <c r="AB200" s="183"/>
      <c r="AC200" s="183"/>
      <c r="AD200" s="183"/>
      <c r="AE200" s="183"/>
      <c r="AF200" s="183"/>
      <c r="AG200" s="183"/>
      <c r="AH200" s="183"/>
      <c r="AI200" s="183"/>
      <c r="AJ200" s="183"/>
      <c r="AK200" s="183"/>
      <c r="AL200" s="183"/>
      <c r="AM200" s="183"/>
      <c r="AN200" s="183"/>
      <c r="AO200" s="183"/>
      <c r="AP200" s="183"/>
      <c r="AQ200" s="183"/>
      <c r="AR200" s="183"/>
      <c r="AS200" s="183"/>
      <c r="AT200" s="183"/>
      <c r="AU200" s="183"/>
      <c r="AV200" s="183"/>
      <c r="AW200" s="183"/>
      <c r="AX200" s="183"/>
      <c r="AY200" s="183"/>
      <c r="AZ200" s="183"/>
      <c r="BA200" s="183"/>
      <c r="BB200" s="183"/>
      <c r="BC200" s="183"/>
      <c r="BD200" s="183"/>
      <c r="BE200" s="183"/>
      <c r="BF200" s="183"/>
      <c r="BG200" s="183"/>
      <c r="BH200" s="183"/>
      <c r="BI200" s="183"/>
      <c r="BJ200" s="183"/>
      <c r="BK200" s="183"/>
      <c r="BL200" s="183"/>
      <c r="BM200" s="183"/>
    </row>
    <row r="201" spans="1:65" x14ac:dyDescent="0.2">
      <c r="K201" s="183"/>
      <c r="L201" s="183"/>
      <c r="M201" s="183"/>
      <c r="N201" s="183"/>
      <c r="O201" s="183"/>
      <c r="P201" s="183"/>
      <c r="Q201" s="183"/>
      <c r="R201" s="183"/>
      <c r="S201" s="183"/>
      <c r="T201" s="183"/>
      <c r="U201" s="183"/>
      <c r="V201" s="183"/>
      <c r="W201" s="183"/>
      <c r="X201" s="183"/>
      <c r="Y201" s="183"/>
      <c r="Z201" s="183"/>
      <c r="AA201" s="183"/>
      <c r="AB201" s="183"/>
      <c r="AC201" s="183"/>
      <c r="AD201" s="183"/>
      <c r="AE201" s="183"/>
      <c r="AF201" s="183"/>
      <c r="AG201" s="183"/>
      <c r="AH201" s="183"/>
      <c r="AI201" s="183"/>
      <c r="AJ201" s="183"/>
      <c r="AK201" s="183"/>
      <c r="AL201" s="183"/>
      <c r="AM201" s="183"/>
      <c r="AN201" s="183"/>
      <c r="AO201" s="183"/>
      <c r="AP201" s="183"/>
      <c r="AQ201" s="183"/>
      <c r="AR201" s="183"/>
      <c r="AS201" s="183"/>
      <c r="AT201" s="183"/>
      <c r="AU201" s="183"/>
      <c r="AV201" s="183"/>
      <c r="AW201" s="183"/>
      <c r="AX201" s="183"/>
      <c r="AY201" s="183"/>
      <c r="AZ201" s="183"/>
      <c r="BA201" s="183"/>
      <c r="BB201" s="183"/>
      <c r="BC201" s="183"/>
      <c r="BD201" s="183"/>
      <c r="BE201" s="183"/>
      <c r="BF201" s="183"/>
      <c r="BG201" s="183"/>
      <c r="BH201" s="183"/>
      <c r="BI201" s="183"/>
      <c r="BJ201" s="183"/>
      <c r="BK201" s="183"/>
      <c r="BL201" s="183"/>
      <c r="BM201" s="183"/>
    </row>
    <row r="202" spans="1:65" x14ac:dyDescent="0.2">
      <c r="K202" s="183"/>
      <c r="L202" s="183"/>
      <c r="M202" s="183"/>
      <c r="N202" s="183"/>
      <c r="O202" s="183"/>
      <c r="P202" s="183"/>
      <c r="Q202" s="183"/>
      <c r="R202" s="183"/>
      <c r="S202" s="183"/>
      <c r="T202" s="183"/>
      <c r="U202" s="183"/>
      <c r="V202" s="183"/>
      <c r="W202" s="183"/>
      <c r="X202" s="183"/>
      <c r="Y202" s="183"/>
      <c r="Z202" s="183"/>
      <c r="AA202" s="183"/>
      <c r="AB202" s="183"/>
      <c r="AC202" s="183"/>
      <c r="AD202" s="183"/>
      <c r="AE202" s="183"/>
      <c r="AF202" s="183"/>
      <c r="AG202" s="183"/>
      <c r="AH202" s="183"/>
      <c r="AI202" s="183"/>
      <c r="AJ202" s="183"/>
      <c r="AK202" s="183"/>
      <c r="AL202" s="183"/>
      <c r="AM202" s="183"/>
      <c r="AN202" s="183"/>
      <c r="AO202" s="183"/>
      <c r="AP202" s="183"/>
      <c r="AQ202" s="183"/>
      <c r="AR202" s="183"/>
      <c r="AS202" s="183"/>
      <c r="AT202" s="183"/>
      <c r="AU202" s="183"/>
      <c r="AV202" s="183"/>
      <c r="AW202" s="183"/>
      <c r="AX202" s="183"/>
      <c r="AY202" s="183"/>
      <c r="AZ202" s="183"/>
      <c r="BA202" s="183"/>
      <c r="BB202" s="183"/>
      <c r="BC202" s="183"/>
      <c r="BD202" s="183"/>
      <c r="BE202" s="183"/>
      <c r="BF202" s="183"/>
      <c r="BG202" s="183"/>
      <c r="BH202" s="183"/>
      <c r="BI202" s="183"/>
      <c r="BJ202" s="183"/>
      <c r="BK202" s="183"/>
      <c r="BL202" s="183"/>
      <c r="BM202" s="183"/>
    </row>
    <row r="203" spans="1:65" x14ac:dyDescent="0.2">
      <c r="K203" s="183"/>
      <c r="L203" s="183"/>
      <c r="M203" s="183"/>
      <c r="N203" s="183"/>
      <c r="O203" s="183"/>
      <c r="P203" s="183"/>
      <c r="Q203" s="183"/>
      <c r="R203" s="183"/>
      <c r="S203" s="183"/>
      <c r="T203" s="183"/>
      <c r="U203" s="183"/>
      <c r="V203" s="183"/>
      <c r="W203" s="183"/>
      <c r="X203" s="183"/>
      <c r="Y203" s="183"/>
      <c r="Z203" s="183"/>
      <c r="AA203" s="183"/>
      <c r="AB203" s="183"/>
      <c r="AC203" s="183"/>
      <c r="AD203" s="183"/>
      <c r="AE203" s="183"/>
      <c r="AF203" s="183"/>
      <c r="AG203" s="183"/>
      <c r="AH203" s="183"/>
      <c r="AI203" s="183"/>
      <c r="AJ203" s="183"/>
      <c r="AK203" s="183"/>
      <c r="AL203" s="183"/>
      <c r="AM203" s="183"/>
      <c r="AN203" s="183"/>
      <c r="AO203" s="183"/>
      <c r="AP203" s="183"/>
      <c r="AQ203" s="183"/>
      <c r="AR203" s="183"/>
      <c r="AS203" s="183"/>
      <c r="AT203" s="183"/>
      <c r="AU203" s="183"/>
      <c r="AV203" s="183"/>
      <c r="AW203" s="183"/>
      <c r="AX203" s="183"/>
      <c r="AY203" s="183"/>
      <c r="AZ203" s="183"/>
      <c r="BA203" s="183"/>
      <c r="BB203" s="183"/>
      <c r="BC203" s="183"/>
      <c r="BD203" s="183"/>
      <c r="BE203" s="183"/>
      <c r="BF203" s="183"/>
      <c r="BG203" s="183"/>
      <c r="BH203" s="183"/>
      <c r="BI203" s="183"/>
      <c r="BJ203" s="183"/>
      <c r="BK203" s="183"/>
      <c r="BL203" s="183"/>
      <c r="BM203" s="183"/>
    </row>
    <row r="204" spans="1:65" x14ac:dyDescent="0.2">
      <c r="K204" s="183"/>
      <c r="L204" s="183"/>
      <c r="M204" s="183"/>
      <c r="N204" s="183"/>
      <c r="O204" s="183"/>
      <c r="P204" s="183"/>
      <c r="Q204" s="183"/>
      <c r="R204" s="183"/>
      <c r="S204" s="183"/>
      <c r="T204" s="183"/>
      <c r="U204" s="183"/>
      <c r="V204" s="183"/>
      <c r="W204" s="183"/>
      <c r="X204" s="183"/>
      <c r="Y204" s="183"/>
      <c r="Z204" s="183"/>
      <c r="AA204" s="183"/>
      <c r="AB204" s="183"/>
      <c r="AC204" s="183"/>
      <c r="AD204" s="183"/>
      <c r="AE204" s="183"/>
      <c r="AF204" s="183"/>
      <c r="AG204" s="183"/>
      <c r="AH204" s="183"/>
      <c r="AI204" s="183"/>
      <c r="AJ204" s="183"/>
      <c r="AK204" s="183"/>
      <c r="AL204" s="183"/>
      <c r="AM204" s="183"/>
      <c r="AN204" s="183"/>
      <c r="AO204" s="183"/>
      <c r="AP204" s="183"/>
      <c r="AQ204" s="183"/>
      <c r="AR204" s="183"/>
      <c r="AS204" s="183"/>
      <c r="AT204" s="183"/>
      <c r="AU204" s="183"/>
      <c r="AV204" s="183"/>
      <c r="AW204" s="183"/>
      <c r="AX204" s="183"/>
      <c r="AY204" s="183"/>
      <c r="AZ204" s="183"/>
      <c r="BA204" s="183"/>
      <c r="BB204" s="183"/>
      <c r="BC204" s="183"/>
      <c r="BD204" s="183"/>
      <c r="BE204" s="183"/>
      <c r="BF204" s="183"/>
      <c r="BG204" s="183"/>
      <c r="BH204" s="183"/>
      <c r="BI204" s="183"/>
      <c r="BJ204" s="183"/>
      <c r="BK204" s="183"/>
      <c r="BL204" s="183"/>
      <c r="BM204" s="183"/>
    </row>
    <row r="205" spans="1:65" x14ac:dyDescent="0.2">
      <c r="K205" s="183"/>
      <c r="L205" s="183"/>
      <c r="M205" s="183"/>
      <c r="N205" s="183"/>
      <c r="O205" s="183"/>
      <c r="P205" s="183"/>
      <c r="Q205" s="183"/>
      <c r="R205" s="183"/>
      <c r="S205" s="183"/>
      <c r="T205" s="183"/>
      <c r="U205" s="183"/>
      <c r="V205" s="183"/>
      <c r="W205" s="183"/>
      <c r="X205" s="183"/>
      <c r="Y205" s="183"/>
      <c r="Z205" s="183"/>
      <c r="AA205" s="183"/>
      <c r="AB205" s="183"/>
      <c r="AC205" s="183"/>
      <c r="AD205" s="183"/>
      <c r="AE205" s="183"/>
      <c r="AF205" s="183"/>
      <c r="AG205" s="183"/>
      <c r="AH205" s="183"/>
      <c r="AI205" s="183"/>
      <c r="AJ205" s="183"/>
      <c r="AK205" s="183"/>
      <c r="AL205" s="183"/>
      <c r="AM205" s="183"/>
      <c r="AN205" s="183"/>
      <c r="AO205" s="183"/>
      <c r="AP205" s="183"/>
      <c r="AQ205" s="183"/>
      <c r="AR205" s="183"/>
      <c r="AS205" s="183"/>
      <c r="AT205" s="183"/>
      <c r="AU205" s="183"/>
      <c r="AV205" s="183"/>
      <c r="AW205" s="183"/>
      <c r="AX205" s="183"/>
      <c r="AY205" s="183"/>
      <c r="AZ205" s="183"/>
      <c r="BA205" s="183"/>
      <c r="BB205" s="183"/>
      <c r="BC205" s="183"/>
      <c r="BD205" s="183"/>
      <c r="BE205" s="183"/>
      <c r="BF205" s="183"/>
      <c r="BG205" s="183"/>
      <c r="BH205" s="183"/>
      <c r="BI205" s="183"/>
      <c r="BJ205" s="183"/>
      <c r="BK205" s="183"/>
      <c r="BL205" s="183"/>
      <c r="BM205" s="183"/>
    </row>
    <row r="206" spans="1:65" x14ac:dyDescent="0.2">
      <c r="K206" s="183"/>
      <c r="L206" s="183"/>
      <c r="M206" s="183"/>
      <c r="N206" s="183"/>
      <c r="O206" s="183"/>
      <c r="P206" s="183"/>
      <c r="Q206" s="183"/>
      <c r="R206" s="183"/>
      <c r="S206" s="183"/>
      <c r="T206" s="183"/>
      <c r="U206" s="183"/>
      <c r="V206" s="183"/>
      <c r="W206" s="183"/>
      <c r="X206" s="183"/>
      <c r="Y206" s="183"/>
      <c r="Z206" s="183"/>
      <c r="AA206" s="183"/>
      <c r="AB206" s="183"/>
      <c r="AC206" s="183"/>
      <c r="AD206" s="183"/>
      <c r="AE206" s="183"/>
      <c r="AF206" s="183"/>
      <c r="AG206" s="183"/>
      <c r="AH206" s="183"/>
      <c r="AI206" s="183"/>
      <c r="AJ206" s="183"/>
      <c r="AK206" s="183"/>
      <c r="AL206" s="183"/>
      <c r="AM206" s="183"/>
      <c r="AN206" s="183"/>
      <c r="AO206" s="183"/>
      <c r="AP206" s="183"/>
      <c r="AQ206" s="183"/>
      <c r="AR206" s="183"/>
      <c r="AS206" s="183"/>
      <c r="AT206" s="183"/>
      <c r="AU206" s="183"/>
      <c r="AV206" s="183"/>
      <c r="AW206" s="183"/>
      <c r="AX206" s="183"/>
      <c r="AY206" s="183"/>
      <c r="AZ206" s="183"/>
      <c r="BA206" s="183"/>
      <c r="BB206" s="183"/>
      <c r="BC206" s="183"/>
      <c r="BD206" s="183"/>
      <c r="BE206" s="183"/>
      <c r="BF206" s="183"/>
      <c r="BG206" s="183"/>
      <c r="BH206" s="183"/>
      <c r="BI206" s="183"/>
      <c r="BJ206" s="183"/>
      <c r="BK206" s="183"/>
      <c r="BL206" s="183"/>
      <c r="BM206" s="183"/>
    </row>
    <row r="207" spans="1:65" x14ac:dyDescent="0.2">
      <c r="K207" s="183"/>
      <c r="L207" s="183"/>
      <c r="M207" s="183"/>
      <c r="N207" s="183"/>
      <c r="O207" s="183"/>
      <c r="P207" s="183"/>
      <c r="Q207" s="183"/>
      <c r="R207" s="183"/>
      <c r="S207" s="183"/>
      <c r="T207" s="183"/>
      <c r="U207" s="183"/>
      <c r="V207" s="183"/>
      <c r="W207" s="183"/>
      <c r="X207" s="183"/>
      <c r="Y207" s="183"/>
      <c r="Z207" s="183"/>
      <c r="AA207" s="183"/>
      <c r="AB207" s="183"/>
      <c r="AC207" s="183"/>
      <c r="AD207" s="183"/>
      <c r="AE207" s="183"/>
      <c r="AF207" s="183"/>
      <c r="AG207" s="183"/>
      <c r="AH207" s="183"/>
      <c r="AI207" s="183"/>
      <c r="AJ207" s="183"/>
      <c r="AK207" s="183"/>
      <c r="AL207" s="183"/>
      <c r="AM207" s="183"/>
      <c r="AN207" s="183"/>
      <c r="AO207" s="183"/>
      <c r="AP207" s="183"/>
      <c r="AQ207" s="183"/>
      <c r="AR207" s="183"/>
      <c r="AS207" s="183"/>
      <c r="AT207" s="183"/>
      <c r="AU207" s="183"/>
      <c r="AV207" s="183"/>
      <c r="AW207" s="183"/>
      <c r="AX207" s="183"/>
      <c r="AY207" s="183"/>
      <c r="AZ207" s="183"/>
      <c r="BA207" s="183"/>
      <c r="BB207" s="183"/>
      <c r="BC207" s="183"/>
      <c r="BD207" s="183"/>
      <c r="BE207" s="183"/>
      <c r="BF207" s="183"/>
      <c r="BG207" s="183"/>
      <c r="BH207" s="183"/>
      <c r="BI207" s="183"/>
      <c r="BJ207" s="183"/>
      <c r="BK207" s="183"/>
      <c r="BL207" s="183"/>
      <c r="BM207" s="183"/>
    </row>
    <row r="208" spans="1:65" x14ac:dyDescent="0.2">
      <c r="K208" s="183"/>
      <c r="L208" s="183"/>
      <c r="M208" s="183"/>
      <c r="N208" s="183"/>
      <c r="O208" s="183"/>
      <c r="P208" s="183"/>
      <c r="Q208" s="183"/>
      <c r="R208" s="183"/>
      <c r="S208" s="183"/>
      <c r="T208" s="183"/>
      <c r="U208" s="183"/>
      <c r="V208" s="183"/>
      <c r="W208" s="183"/>
      <c r="X208" s="183"/>
      <c r="Y208" s="183"/>
      <c r="Z208" s="183"/>
      <c r="AA208" s="183"/>
      <c r="AB208" s="183"/>
      <c r="AC208" s="183"/>
      <c r="AD208" s="183"/>
      <c r="AE208" s="183"/>
      <c r="AF208" s="183"/>
      <c r="AG208" s="183"/>
      <c r="AH208" s="183"/>
      <c r="AI208" s="183"/>
      <c r="AJ208" s="183"/>
      <c r="AK208" s="183"/>
      <c r="AL208" s="183"/>
      <c r="AM208" s="183"/>
      <c r="AN208" s="183"/>
      <c r="AO208" s="183"/>
      <c r="AP208" s="183"/>
      <c r="AQ208" s="183"/>
      <c r="AR208" s="183"/>
      <c r="AS208" s="183"/>
      <c r="AT208" s="183"/>
      <c r="AU208" s="183"/>
      <c r="AV208" s="183"/>
      <c r="AW208" s="183"/>
      <c r="AX208" s="183"/>
      <c r="AY208" s="183"/>
      <c r="AZ208" s="183"/>
      <c r="BA208" s="183"/>
      <c r="BB208" s="183"/>
      <c r="BC208" s="183"/>
      <c r="BD208" s="183"/>
      <c r="BE208" s="183"/>
      <c r="BF208" s="183"/>
      <c r="BG208" s="183"/>
      <c r="BH208" s="183"/>
      <c r="BI208" s="183"/>
      <c r="BJ208" s="183"/>
      <c r="BK208" s="183"/>
      <c r="BL208" s="183"/>
      <c r="BM208" s="183"/>
    </row>
    <row r="209" spans="11:65" x14ac:dyDescent="0.2">
      <c r="K209" s="183"/>
      <c r="L209" s="183"/>
      <c r="M209" s="183"/>
      <c r="N209" s="183"/>
      <c r="O209" s="183"/>
      <c r="P209" s="183"/>
      <c r="Q209" s="183"/>
      <c r="R209" s="183"/>
      <c r="S209" s="183"/>
      <c r="T209" s="183"/>
      <c r="U209" s="183"/>
      <c r="V209" s="183"/>
      <c r="W209" s="183"/>
      <c r="X209" s="183"/>
      <c r="Y209" s="183"/>
      <c r="Z209" s="183"/>
      <c r="AA209" s="183"/>
      <c r="AB209" s="183"/>
      <c r="AC209" s="183"/>
      <c r="AD209" s="183"/>
      <c r="AE209" s="183"/>
      <c r="AF209" s="183"/>
      <c r="AG209" s="183"/>
      <c r="AH209" s="183"/>
      <c r="AI209" s="183"/>
      <c r="AJ209" s="183"/>
      <c r="AK209" s="183"/>
      <c r="AL209" s="183"/>
      <c r="AM209" s="183"/>
      <c r="AN209" s="183"/>
      <c r="AO209" s="183"/>
      <c r="AP209" s="183"/>
      <c r="AQ209" s="183"/>
      <c r="AR209" s="183"/>
      <c r="AS209" s="183"/>
      <c r="AT209" s="183"/>
      <c r="AU209" s="183"/>
      <c r="AV209" s="183"/>
      <c r="AW209" s="183"/>
      <c r="AX209" s="183"/>
      <c r="AY209" s="183"/>
      <c r="AZ209" s="183"/>
      <c r="BA209" s="183"/>
      <c r="BB209" s="183"/>
      <c r="BC209" s="183"/>
      <c r="BD209" s="183"/>
      <c r="BE209" s="183"/>
      <c r="BF209" s="183"/>
      <c r="BG209" s="183"/>
      <c r="BH209" s="183"/>
      <c r="BI209" s="183"/>
      <c r="BJ209" s="183"/>
      <c r="BK209" s="183"/>
      <c r="BL209" s="183"/>
      <c r="BM209" s="183"/>
    </row>
  </sheetData>
  <mergeCells count="4">
    <mergeCell ref="B5:I7"/>
    <mergeCell ref="B22:I23"/>
    <mergeCell ref="L3:R45"/>
    <mergeCell ref="L48:R60"/>
  </mergeCells>
  <pageMargins left="0.7" right="0.7" top="0.75" bottom="0.75" header="0.3" footer="0.3"/>
  <pageSetup orientation="portrait" horizontalDpi="0" verticalDpi="0"/>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6B155B-8E7D-B44B-B4BF-314080095B4E}">
  <dimension ref="A1:BM206"/>
  <sheetViews>
    <sheetView zoomScaleNormal="100" workbookViewId="0">
      <selection activeCell="B1" sqref="B1"/>
    </sheetView>
  </sheetViews>
  <sheetFormatPr baseColWidth="10" defaultRowHeight="16" outlineLevelCol="1" x14ac:dyDescent="0.2"/>
  <cols>
    <col min="1" max="1" width="4.83203125" style="182" customWidth="1"/>
    <col min="2" max="10" width="10.83203125" style="182" customWidth="1"/>
    <col min="11" max="11" width="10.83203125" style="184"/>
    <col min="12" max="19" width="10.83203125" style="182" hidden="1" customWidth="1" outlineLevel="1"/>
    <col min="20" max="20" width="10.83203125" style="182" collapsed="1"/>
    <col min="21" max="16384" width="10.83203125" style="182"/>
  </cols>
  <sheetData>
    <row r="1" spans="1:21" ht="19" x14ac:dyDescent="0.25">
      <c r="A1" s="191"/>
      <c r="B1" s="219" t="s">
        <v>236</v>
      </c>
      <c r="C1" s="194"/>
      <c r="D1" s="194"/>
      <c r="E1" s="194"/>
      <c r="F1" s="194"/>
      <c r="G1" s="194"/>
      <c r="H1" s="194"/>
      <c r="I1" s="194"/>
      <c r="J1" s="190"/>
      <c r="K1" s="192" t="s">
        <v>103</v>
      </c>
    </row>
    <row r="2" spans="1:21" x14ac:dyDescent="0.2">
      <c r="A2" s="191"/>
      <c r="B2" s="194"/>
      <c r="C2" s="194"/>
      <c r="D2" s="194"/>
      <c r="E2" s="194"/>
      <c r="F2" s="194"/>
      <c r="G2" s="194"/>
      <c r="H2" s="194"/>
      <c r="I2" s="194"/>
      <c r="J2" s="190"/>
      <c r="L2" s="206" t="s">
        <v>140</v>
      </c>
      <c r="M2" s="184"/>
      <c r="N2" s="185"/>
      <c r="O2" s="184"/>
      <c r="P2" s="184"/>
      <c r="Q2" s="184"/>
      <c r="R2" s="184"/>
      <c r="S2" s="184"/>
      <c r="T2" s="184"/>
    </row>
    <row r="3" spans="1:21" x14ac:dyDescent="0.2">
      <c r="A3" s="191"/>
      <c r="B3" s="194" t="s">
        <v>235</v>
      </c>
      <c r="C3" s="194"/>
      <c r="D3" s="194"/>
      <c r="E3" s="194"/>
      <c r="F3" s="194"/>
      <c r="G3" s="194"/>
      <c r="H3" s="194"/>
      <c r="I3" s="194"/>
      <c r="J3" s="190"/>
      <c r="L3" s="184"/>
      <c r="M3" s="184"/>
      <c r="N3" s="184"/>
      <c r="O3" s="184"/>
      <c r="P3" s="184"/>
      <c r="Q3" s="184"/>
      <c r="R3" s="184"/>
      <c r="S3" s="184"/>
      <c r="T3" s="184"/>
    </row>
    <row r="4" spans="1:21" ht="18" x14ac:dyDescent="0.25">
      <c r="A4" s="191"/>
      <c r="B4" s="194"/>
      <c r="C4" s="194"/>
      <c r="D4" s="194"/>
      <c r="E4" s="194"/>
      <c r="F4" s="194"/>
      <c r="G4" s="194"/>
      <c r="H4" s="194"/>
      <c r="I4" s="194"/>
      <c r="J4" s="190"/>
      <c r="L4" s="184" t="s">
        <v>234</v>
      </c>
      <c r="M4" s="184"/>
      <c r="N4" s="184"/>
      <c r="O4" s="184"/>
      <c r="P4" s="184"/>
      <c r="Q4" s="184"/>
      <c r="R4" s="184"/>
      <c r="S4" s="184"/>
      <c r="T4" s="184"/>
    </row>
    <row r="5" spans="1:21" x14ac:dyDescent="0.2">
      <c r="A5" s="191"/>
      <c r="B5" s="194"/>
      <c r="C5" s="317" t="s">
        <v>233</v>
      </c>
      <c r="D5" s="318"/>
      <c r="E5" s="318"/>
      <c r="F5" s="318"/>
      <c r="G5" s="319"/>
      <c r="H5" s="194"/>
      <c r="I5" s="194"/>
      <c r="J5" s="190"/>
      <c r="L5" s="184"/>
      <c r="M5" s="184"/>
      <c r="N5" s="184"/>
      <c r="O5" s="184"/>
      <c r="P5" s="184"/>
      <c r="Q5" s="184"/>
      <c r="R5" s="184"/>
      <c r="S5" s="184"/>
      <c r="T5" s="184"/>
    </row>
    <row r="6" spans="1:21" x14ac:dyDescent="0.2">
      <c r="A6" s="191"/>
      <c r="B6" s="194"/>
      <c r="C6" s="265" t="s">
        <v>8</v>
      </c>
      <c r="D6" s="264" t="s">
        <v>11</v>
      </c>
      <c r="E6" s="264" t="s">
        <v>12</v>
      </c>
      <c r="F6" s="264" t="s">
        <v>14</v>
      </c>
      <c r="G6" s="263" t="s">
        <v>13</v>
      </c>
      <c r="H6" s="194"/>
      <c r="I6" s="194"/>
      <c r="J6" s="190"/>
      <c r="L6" s="184"/>
      <c r="M6" s="184"/>
      <c r="N6" s="184"/>
      <c r="O6" s="184"/>
      <c r="P6" s="184"/>
      <c r="Q6" s="184"/>
      <c r="R6" s="184"/>
      <c r="S6" s="184"/>
      <c r="T6" s="184"/>
    </row>
    <row r="7" spans="1:21" x14ac:dyDescent="0.2">
      <c r="A7" s="191"/>
      <c r="B7" s="194"/>
      <c r="C7" s="261">
        <v>2019</v>
      </c>
      <c r="D7" s="201">
        <v>2</v>
      </c>
      <c r="E7" s="201">
        <v>5</v>
      </c>
      <c r="F7" s="201">
        <v>19</v>
      </c>
      <c r="G7" s="199">
        <v>303</v>
      </c>
      <c r="H7" s="194"/>
      <c r="I7" s="194"/>
      <c r="J7" s="190"/>
      <c r="L7" s="184"/>
      <c r="M7" s="184"/>
      <c r="N7" s="184"/>
      <c r="O7" s="184"/>
      <c r="P7" s="184"/>
      <c r="Q7" s="184"/>
      <c r="R7" s="184"/>
      <c r="S7" s="184"/>
      <c r="T7" s="184"/>
    </row>
    <row r="8" spans="1:21" ht="18" x14ac:dyDescent="0.2">
      <c r="A8" s="191"/>
      <c r="B8" s="194"/>
      <c r="C8" s="261">
        <v>2020</v>
      </c>
      <c r="D8" s="201">
        <v>2</v>
      </c>
      <c r="E8" s="201">
        <v>4</v>
      </c>
      <c r="F8" s="201">
        <v>16</v>
      </c>
      <c r="G8" s="199">
        <v>231</v>
      </c>
      <c r="H8" s="194"/>
      <c r="I8" s="194"/>
      <c r="J8" s="190"/>
      <c r="L8" s="268" t="s">
        <v>232</v>
      </c>
      <c r="M8" s="267">
        <f>(D19/(SUM(G7:G10)))+D18</f>
        <v>2.7839042326229444E-5</v>
      </c>
      <c r="N8" s="184"/>
      <c r="O8" s="184"/>
      <c r="P8" s="184"/>
      <c r="Q8" s="184"/>
      <c r="R8" s="184"/>
      <c r="S8" s="184"/>
      <c r="T8" s="184"/>
      <c r="U8" s="184"/>
    </row>
    <row r="9" spans="1:21" ht="18" x14ac:dyDescent="0.2">
      <c r="A9" s="191"/>
      <c r="B9" s="194"/>
      <c r="C9" s="261">
        <v>2021</v>
      </c>
      <c r="D9" s="201">
        <v>3</v>
      </c>
      <c r="E9" s="201">
        <v>4</v>
      </c>
      <c r="F9" s="201">
        <v>19</v>
      </c>
      <c r="G9" s="199">
        <v>242</v>
      </c>
      <c r="H9" s="194"/>
      <c r="I9" s="194"/>
      <c r="J9" s="190"/>
      <c r="L9" s="268" t="s">
        <v>231</v>
      </c>
      <c r="M9" s="267">
        <f>(E19/(SUM(G7:G10)))+E18</f>
        <v>6.7077381846357209E-5</v>
      </c>
      <c r="N9" s="184"/>
      <c r="O9" s="184"/>
      <c r="P9" s="184"/>
      <c r="Q9" s="184"/>
      <c r="R9" s="184"/>
      <c r="S9" s="184"/>
      <c r="T9" s="184"/>
      <c r="U9" s="184"/>
    </row>
    <row r="10" spans="1:21" ht="18" x14ac:dyDescent="0.2">
      <c r="A10" s="191"/>
      <c r="B10" s="194"/>
      <c r="C10" s="256">
        <v>2022</v>
      </c>
      <c r="D10" s="197">
        <v>3</v>
      </c>
      <c r="E10" s="197">
        <v>5</v>
      </c>
      <c r="F10" s="197">
        <v>22</v>
      </c>
      <c r="G10" s="196">
        <v>271</v>
      </c>
      <c r="H10" s="194"/>
      <c r="I10" s="194"/>
      <c r="J10" s="190"/>
      <c r="L10" s="268" t="s">
        <v>230</v>
      </c>
      <c r="M10" s="267">
        <f>(F19/(SUM(G7:G10)))+F18</f>
        <v>6.7477533915860882E-4</v>
      </c>
      <c r="N10" s="184"/>
      <c r="O10" s="184"/>
      <c r="P10" s="184"/>
      <c r="Q10" s="184"/>
      <c r="R10" s="184"/>
      <c r="S10" s="184"/>
      <c r="T10" s="184"/>
      <c r="U10" s="184"/>
    </row>
    <row r="11" spans="1:21" x14ac:dyDescent="0.2">
      <c r="A11" s="191"/>
      <c r="B11" s="194"/>
      <c r="C11" s="194"/>
      <c r="D11" s="194"/>
      <c r="E11" s="194"/>
      <c r="F11" s="194"/>
      <c r="G11" s="194"/>
      <c r="H11" s="194"/>
      <c r="I11" s="194"/>
      <c r="J11" s="190"/>
      <c r="L11" s="184"/>
      <c r="M11" s="184"/>
      <c r="N11" s="184"/>
      <c r="O11" s="184"/>
      <c r="P11" s="184"/>
      <c r="Q11" s="184"/>
      <c r="R11" s="184"/>
      <c r="S11" s="184"/>
      <c r="T11" s="184"/>
    </row>
    <row r="12" spans="1:21" ht="18" x14ac:dyDescent="0.2">
      <c r="A12" s="191"/>
      <c r="B12" s="194" t="s">
        <v>229</v>
      </c>
      <c r="C12" s="194"/>
      <c r="D12" s="194"/>
      <c r="E12" s="201" t="s">
        <v>228</v>
      </c>
      <c r="F12" s="266">
        <v>1.4531238474588773E-2</v>
      </c>
      <c r="G12" s="194"/>
      <c r="H12" s="194"/>
      <c r="I12" s="194"/>
      <c r="J12" s="190"/>
      <c r="L12" s="184" t="s">
        <v>227</v>
      </c>
      <c r="M12" s="184"/>
      <c r="N12" s="184"/>
      <c r="O12" s="184"/>
      <c r="P12" s="184"/>
      <c r="Q12" s="184"/>
      <c r="R12" s="184"/>
      <c r="S12" s="184"/>
      <c r="T12" s="184"/>
    </row>
    <row r="13" spans="1:21" ht="18" x14ac:dyDescent="0.2">
      <c r="A13" s="191"/>
      <c r="B13" s="194" t="s">
        <v>226</v>
      </c>
      <c r="C13" s="194"/>
      <c r="D13" s="194"/>
      <c r="E13" s="201" t="s">
        <v>225</v>
      </c>
      <c r="F13" s="266">
        <v>2.4538368862334341E-2</v>
      </c>
      <c r="G13" s="194"/>
      <c r="H13" s="194"/>
      <c r="I13" s="194"/>
      <c r="J13" s="190"/>
      <c r="L13" s="184"/>
      <c r="M13" s="184"/>
      <c r="N13" s="184"/>
      <c r="O13" s="184"/>
      <c r="P13" s="184"/>
      <c r="Q13" s="184"/>
      <c r="R13" s="184"/>
      <c r="S13" s="184"/>
      <c r="T13" s="184"/>
    </row>
    <row r="14" spans="1:21" ht="18" x14ac:dyDescent="0.2">
      <c r="A14" s="191"/>
      <c r="B14" s="194" t="s">
        <v>224</v>
      </c>
      <c r="C14" s="194"/>
      <c r="D14" s="194"/>
      <c r="E14" s="201" t="s">
        <v>223</v>
      </c>
      <c r="F14" s="266">
        <v>9.5006269823707315E-2</v>
      </c>
      <c r="G14" s="194"/>
      <c r="H14" s="194"/>
      <c r="I14" s="194"/>
      <c r="J14" s="190"/>
      <c r="L14" s="232" t="s">
        <v>6</v>
      </c>
      <c r="M14" s="218" t="s">
        <v>222</v>
      </c>
      <c r="N14" s="328" t="s">
        <v>5</v>
      </c>
      <c r="O14" s="328"/>
      <c r="P14" s="328"/>
      <c r="Q14" s="218" t="s">
        <v>221</v>
      </c>
      <c r="R14" s="232" t="s">
        <v>7</v>
      </c>
      <c r="S14" s="184"/>
    </row>
    <row r="15" spans="1:21" x14ac:dyDescent="0.2">
      <c r="A15" s="191"/>
      <c r="B15" s="194"/>
      <c r="C15" s="194"/>
      <c r="D15" s="194"/>
      <c r="E15" s="194"/>
      <c r="F15" s="194"/>
      <c r="G15" s="194"/>
      <c r="H15" s="194"/>
      <c r="I15" s="194"/>
      <c r="J15" s="190"/>
      <c r="L15" s="232"/>
      <c r="M15" s="218"/>
      <c r="N15" s="232"/>
      <c r="O15" s="232"/>
      <c r="P15" s="232"/>
      <c r="Q15" s="218"/>
      <c r="R15" s="232"/>
      <c r="S15" s="184"/>
      <c r="T15" s="184"/>
    </row>
    <row r="16" spans="1:21" ht="18" x14ac:dyDescent="0.25">
      <c r="A16" s="191"/>
      <c r="B16" s="194"/>
      <c r="C16" s="317" t="s">
        <v>220</v>
      </c>
      <c r="D16" s="318"/>
      <c r="E16" s="318"/>
      <c r="F16" s="319"/>
      <c r="G16" s="194"/>
      <c r="H16" s="194"/>
      <c r="I16" s="194"/>
      <c r="J16" s="190"/>
      <c r="L16" s="232"/>
      <c r="M16" s="184"/>
      <c r="N16" s="232" t="s">
        <v>217</v>
      </c>
      <c r="O16" s="232" t="s">
        <v>215</v>
      </c>
      <c r="P16" s="232" t="s">
        <v>214</v>
      </c>
      <c r="Q16" s="184"/>
      <c r="R16" s="184"/>
      <c r="S16" s="184"/>
      <c r="T16" s="184"/>
    </row>
    <row r="17" spans="1:20" x14ac:dyDescent="0.2">
      <c r="A17" s="191"/>
      <c r="B17" s="194"/>
      <c r="C17" s="265" t="s">
        <v>219</v>
      </c>
      <c r="D17" s="264" t="s">
        <v>167</v>
      </c>
      <c r="E17" s="264" t="s">
        <v>166</v>
      </c>
      <c r="F17" s="263" t="s">
        <v>7</v>
      </c>
      <c r="G17" s="194"/>
      <c r="H17" s="194"/>
      <c r="I17" s="194"/>
      <c r="J17" s="190"/>
      <c r="L17" s="232"/>
      <c r="M17" s="184"/>
      <c r="N17" s="262" t="s">
        <v>167</v>
      </c>
      <c r="O17" s="262" t="s">
        <v>166</v>
      </c>
      <c r="P17" s="262" t="s">
        <v>7</v>
      </c>
      <c r="Q17" s="184"/>
      <c r="R17" s="184"/>
      <c r="S17" s="184"/>
      <c r="T17" s="184"/>
    </row>
    <row r="18" spans="1:20" ht="18" x14ac:dyDescent="0.25">
      <c r="A18" s="191"/>
      <c r="B18" s="194"/>
      <c r="C18" s="261" t="s">
        <v>218</v>
      </c>
      <c r="D18" s="260">
        <v>1.0422526373909887E-5</v>
      </c>
      <c r="E18" s="260">
        <v>3.2020837768360335E-5</v>
      </c>
      <c r="F18" s="259">
        <v>3.7934127556982575E-4</v>
      </c>
      <c r="G18" s="194"/>
      <c r="H18" s="194"/>
      <c r="I18" s="194"/>
      <c r="J18" s="190"/>
      <c r="L18" s="258">
        <f>D18</f>
        <v>1.0422526373909887E-5</v>
      </c>
      <c r="M18" s="250" t="s">
        <v>167</v>
      </c>
      <c r="N18" s="257">
        <f>M8</f>
        <v>2.7839042326229444E-5</v>
      </c>
      <c r="O18" s="248">
        <f>D23</f>
        <v>1.8888403138170584E-5</v>
      </c>
      <c r="P18" s="252">
        <f>D24</f>
        <v>6.5791699728948876E-5</v>
      </c>
      <c r="Q18" s="184"/>
      <c r="R18" s="246" t="s">
        <v>217</v>
      </c>
      <c r="S18" s="184"/>
      <c r="T18" s="184"/>
    </row>
    <row r="19" spans="1:20" ht="18" x14ac:dyDescent="0.25">
      <c r="A19" s="191"/>
      <c r="B19" s="194"/>
      <c r="C19" s="256" t="s">
        <v>216</v>
      </c>
      <c r="D19" s="255">
        <v>1.8235092202078574E-2</v>
      </c>
      <c r="E19" s="255">
        <v>3.6704201649662718E-2</v>
      </c>
      <c r="F19" s="254">
        <v>0.30931946457745585</v>
      </c>
      <c r="G19" s="194"/>
      <c r="H19" s="194"/>
      <c r="I19" s="194"/>
      <c r="J19" s="190"/>
      <c r="L19" s="251">
        <f>D23</f>
        <v>1.8888403138170584E-5</v>
      </c>
      <c r="M19" s="250" t="s">
        <v>166</v>
      </c>
      <c r="N19" s="249">
        <f>D23</f>
        <v>1.8888403138170584E-5</v>
      </c>
      <c r="O19" s="253">
        <f>M9</f>
        <v>6.7077381846357209E-5</v>
      </c>
      <c r="P19" s="252">
        <f>D25</f>
        <v>1.1574092849420612E-4</v>
      </c>
      <c r="Q19" s="184"/>
      <c r="R19" s="246" t="s">
        <v>215</v>
      </c>
      <c r="S19" s="184"/>
      <c r="T19" s="184"/>
    </row>
    <row r="20" spans="1:20" ht="18" x14ac:dyDescent="0.25">
      <c r="A20" s="191"/>
      <c r="B20" s="194"/>
      <c r="C20" s="194"/>
      <c r="D20" s="194"/>
      <c r="E20" s="194"/>
      <c r="F20" s="194"/>
      <c r="G20" s="194"/>
      <c r="H20" s="194"/>
      <c r="I20" s="194"/>
      <c r="J20" s="190"/>
      <c r="L20" s="251">
        <f>D24</f>
        <v>6.5791699728948876E-5</v>
      </c>
      <c r="M20" s="250" t="s">
        <v>7</v>
      </c>
      <c r="N20" s="249">
        <f>D24</f>
        <v>6.5791699728948876E-5</v>
      </c>
      <c r="O20" s="248">
        <f>D25</f>
        <v>1.1574092849420612E-4</v>
      </c>
      <c r="P20" s="247">
        <f>M10</f>
        <v>6.7477533915860882E-4</v>
      </c>
      <c r="Q20" s="184"/>
      <c r="R20" s="246" t="s">
        <v>214</v>
      </c>
      <c r="S20" s="184"/>
      <c r="T20" s="184"/>
    </row>
    <row r="21" spans="1:20" x14ac:dyDescent="0.2">
      <c r="A21" s="191"/>
      <c r="B21" s="194" t="s">
        <v>213</v>
      </c>
      <c r="C21" s="194"/>
      <c r="D21" s="194"/>
      <c r="E21" s="194"/>
      <c r="F21" s="194"/>
      <c r="G21" s="194"/>
      <c r="H21" s="194"/>
      <c r="I21" s="194"/>
      <c r="J21" s="190"/>
      <c r="L21" s="184"/>
      <c r="M21" s="184"/>
      <c r="N21" s="184"/>
      <c r="O21" s="184"/>
      <c r="P21" s="184"/>
      <c r="Q21" s="184"/>
      <c r="R21" s="184"/>
      <c r="S21" s="184"/>
      <c r="T21" s="184"/>
    </row>
    <row r="22" spans="1:20" x14ac:dyDescent="0.2">
      <c r="A22" s="191"/>
      <c r="B22" s="194"/>
      <c r="C22" s="194"/>
      <c r="D22" s="194"/>
      <c r="E22" s="194"/>
      <c r="F22" s="194"/>
      <c r="G22" s="194"/>
      <c r="H22" s="194"/>
      <c r="I22" s="194"/>
      <c r="J22" s="190"/>
      <c r="L22" s="184" t="s">
        <v>212</v>
      </c>
      <c r="M22" s="184"/>
      <c r="N22" s="184"/>
      <c r="O22" s="184"/>
      <c r="P22" s="184"/>
      <c r="Q22" s="184"/>
      <c r="R22" s="184"/>
      <c r="S22" s="184"/>
      <c r="T22" s="184"/>
    </row>
    <row r="23" spans="1:20" x14ac:dyDescent="0.2">
      <c r="A23" s="191"/>
      <c r="B23" s="194"/>
      <c r="C23" s="243" t="s">
        <v>211</v>
      </c>
      <c r="D23" s="244">
        <v>1.8888403138170584E-5</v>
      </c>
      <c r="E23" s="194"/>
      <c r="F23" s="194"/>
      <c r="G23" s="194"/>
      <c r="H23" s="194"/>
      <c r="I23" s="194"/>
      <c r="J23" s="190"/>
      <c r="L23" s="240"/>
      <c r="M23" s="184"/>
      <c r="N23" s="184"/>
      <c r="O23" s="184"/>
      <c r="P23" s="184"/>
      <c r="Q23" s="184"/>
      <c r="R23" s="184"/>
      <c r="S23" s="184"/>
      <c r="T23" s="184"/>
    </row>
    <row r="24" spans="1:20" x14ac:dyDescent="0.2">
      <c r="A24" s="191"/>
      <c r="B24" s="194"/>
      <c r="C24" s="243" t="s">
        <v>210</v>
      </c>
      <c r="D24" s="244">
        <v>6.5791699728948876E-5</v>
      </c>
      <c r="E24" s="194"/>
      <c r="F24" s="194"/>
      <c r="G24" s="194"/>
      <c r="H24" s="194"/>
      <c r="I24" s="194"/>
      <c r="J24" s="190"/>
      <c r="L24" s="245" t="s">
        <v>209</v>
      </c>
      <c r="M24" s="184"/>
      <c r="N24" s="184"/>
      <c r="O24" s="184"/>
      <c r="P24" s="184"/>
      <c r="Q24" s="184"/>
      <c r="R24" s="184"/>
      <c r="S24" s="184"/>
      <c r="T24" s="184"/>
    </row>
    <row r="25" spans="1:20" x14ac:dyDescent="0.2">
      <c r="A25" s="191"/>
      <c r="B25" s="194"/>
      <c r="C25" s="243" t="s">
        <v>208</v>
      </c>
      <c r="D25" s="244">
        <v>1.1574092849420612E-4</v>
      </c>
      <c r="E25" s="194"/>
      <c r="F25" s="194"/>
      <c r="G25" s="194"/>
      <c r="H25" s="194"/>
      <c r="I25" s="194"/>
      <c r="J25" s="190"/>
      <c r="L25" s="240"/>
      <c r="M25" s="184"/>
      <c r="N25" s="184"/>
      <c r="O25" s="184"/>
      <c r="P25" s="184"/>
      <c r="Q25" s="184"/>
      <c r="R25" s="184"/>
      <c r="S25" s="184"/>
      <c r="T25" s="184"/>
    </row>
    <row r="26" spans="1:20" x14ac:dyDescent="0.2">
      <c r="A26" s="191"/>
      <c r="B26" s="194"/>
      <c r="C26" s="243"/>
      <c r="D26" s="242"/>
      <c r="E26" s="194"/>
      <c r="F26" s="194"/>
      <c r="G26" s="194"/>
      <c r="H26" s="194"/>
      <c r="I26" s="194"/>
      <c r="J26" s="190"/>
      <c r="L26" s="241" t="s">
        <v>207</v>
      </c>
      <c r="M26" s="218"/>
      <c r="N26" s="218"/>
      <c r="O26" s="218"/>
      <c r="P26" s="240" t="s">
        <v>206</v>
      </c>
      <c r="Q26" s="184"/>
      <c r="R26" s="184"/>
      <c r="S26" s="184"/>
      <c r="T26" s="184"/>
    </row>
    <row r="27" spans="1:20" ht="18" x14ac:dyDescent="0.25">
      <c r="A27" s="191"/>
      <c r="B27" s="194" t="s">
        <v>0</v>
      </c>
      <c r="C27" s="194"/>
      <c r="D27" s="194"/>
      <c r="E27" s="194"/>
      <c r="F27" s="194"/>
      <c r="G27" s="194"/>
      <c r="H27" s="194"/>
      <c r="I27" s="194"/>
      <c r="J27" s="190"/>
      <c r="L27" s="238" cm="1">
        <f t="array" ref="L27:N29">MINVERSE(N18:P20)</f>
        <v>49504.846824826891</v>
      </c>
      <c r="M27" s="237">
        <v>-7970.5567574180495</v>
      </c>
      <c r="N27" s="239">
        <v>-3459.6527795728307</v>
      </c>
      <c r="O27" s="184"/>
      <c r="P27" s="232" t="s">
        <v>205</v>
      </c>
      <c r="Q27" s="231" cm="1">
        <f t="array" ref="Q27:Q29">MMULT(L27:N29,L18:L20)</f>
        <v>0.13779804555826652</v>
      </c>
      <c r="R27" s="184"/>
      <c r="S27" s="184"/>
      <c r="T27" s="184"/>
    </row>
    <row r="28" spans="1:20" ht="18" x14ac:dyDescent="0.25">
      <c r="A28" s="191"/>
      <c r="B28" s="194" t="s">
        <v>204</v>
      </c>
      <c r="C28" s="194"/>
      <c r="D28" s="194"/>
      <c r="E28" s="194"/>
      <c r="F28" s="194"/>
      <c r="G28" s="194"/>
      <c r="H28" s="194"/>
      <c r="I28" s="194"/>
      <c r="J28" s="190"/>
      <c r="L28" s="238">
        <v>-7970.5567574180477</v>
      </c>
      <c r="M28" s="237">
        <v>22458.572212928335</v>
      </c>
      <c r="N28" s="236">
        <v>-3075.0672161630064</v>
      </c>
      <c r="O28" s="184"/>
      <c r="P28" s="232" t="s">
        <v>203</v>
      </c>
      <c r="Q28" s="231">
        <v>0.13881932891443971</v>
      </c>
      <c r="R28" s="184"/>
      <c r="S28" s="184"/>
      <c r="T28" s="184"/>
    </row>
    <row r="29" spans="1:20" ht="18" x14ac:dyDescent="0.25">
      <c r="A29" s="191"/>
      <c r="B29" s="194"/>
      <c r="C29" s="194"/>
      <c r="D29" s="194"/>
      <c r="E29" s="194"/>
      <c r="F29" s="194"/>
      <c r="G29" s="194"/>
      <c r="H29" s="194"/>
      <c r="I29" s="194"/>
      <c r="J29" s="190"/>
      <c r="L29" s="235">
        <v>-3459.652779572838</v>
      </c>
      <c r="M29" s="234">
        <v>-3075.0672161630041</v>
      </c>
      <c r="N29" s="233">
        <v>2346.7478429122971</v>
      </c>
      <c r="O29" s="184"/>
      <c r="P29" s="232" t="s">
        <v>202</v>
      </c>
      <c r="Q29" s="231">
        <v>6.0255097824917003E-2</v>
      </c>
      <c r="R29" s="184"/>
      <c r="S29" s="184"/>
      <c r="T29" s="184"/>
    </row>
    <row r="30" spans="1:20" x14ac:dyDescent="0.2">
      <c r="A30" s="191"/>
      <c r="B30" s="194" t="s">
        <v>1</v>
      </c>
      <c r="C30" s="194"/>
      <c r="D30" s="194"/>
      <c r="E30" s="194"/>
      <c r="F30" s="194"/>
      <c r="G30" s="194"/>
      <c r="H30" s="194"/>
      <c r="I30" s="194"/>
      <c r="J30" s="190"/>
      <c r="L30" s="184"/>
      <c r="M30" s="184"/>
      <c r="N30" s="184"/>
      <c r="O30" s="184"/>
      <c r="P30" s="184"/>
      <c r="Q30" s="184"/>
      <c r="R30" s="184"/>
      <c r="S30" s="184"/>
      <c r="T30" s="184"/>
    </row>
    <row r="31" spans="1:20" x14ac:dyDescent="0.2">
      <c r="A31" s="191"/>
      <c r="B31" s="194" t="s">
        <v>201</v>
      </c>
      <c r="C31" s="194"/>
      <c r="D31" s="194"/>
      <c r="E31" s="194"/>
      <c r="F31" s="194"/>
      <c r="G31" s="194"/>
      <c r="H31" s="194"/>
      <c r="I31" s="194"/>
      <c r="J31" s="190"/>
      <c r="L31" s="184"/>
      <c r="M31" s="185"/>
      <c r="N31" s="184"/>
      <c r="O31" s="184"/>
      <c r="P31" s="184"/>
      <c r="Q31" s="184"/>
      <c r="R31" s="184"/>
      <c r="S31" s="184"/>
      <c r="T31" s="184"/>
    </row>
    <row r="32" spans="1:20" x14ac:dyDescent="0.2">
      <c r="A32" s="191"/>
      <c r="B32" s="194"/>
      <c r="C32" s="194"/>
      <c r="D32" s="194"/>
      <c r="E32" s="194"/>
      <c r="F32" s="194"/>
      <c r="G32" s="194"/>
      <c r="H32" s="194"/>
      <c r="I32" s="194"/>
      <c r="J32" s="190"/>
      <c r="L32" s="184"/>
      <c r="M32" s="184"/>
      <c r="N32" s="184"/>
      <c r="O32" s="184"/>
      <c r="P32" s="184"/>
      <c r="Q32" s="184"/>
      <c r="R32" s="184"/>
      <c r="S32" s="184"/>
      <c r="T32" s="184"/>
    </row>
    <row r="33" spans="1:20" x14ac:dyDescent="0.2">
      <c r="A33" s="191"/>
      <c r="B33" s="194" t="s">
        <v>200</v>
      </c>
      <c r="C33" s="194"/>
      <c r="D33" s="194"/>
      <c r="E33" s="194"/>
      <c r="F33" s="194"/>
      <c r="G33" s="194"/>
      <c r="H33" s="194"/>
      <c r="I33" s="194"/>
      <c r="J33" s="190"/>
      <c r="L33" s="184"/>
      <c r="M33" s="184"/>
      <c r="N33" s="184"/>
      <c r="O33" s="184"/>
      <c r="P33" s="184"/>
      <c r="Q33" s="184"/>
      <c r="R33" s="184"/>
      <c r="S33" s="184"/>
      <c r="T33" s="184"/>
    </row>
    <row r="34" spans="1:20" x14ac:dyDescent="0.2">
      <c r="A34" s="191"/>
      <c r="B34" s="194" t="s">
        <v>199</v>
      </c>
      <c r="C34" s="194"/>
      <c r="D34" s="194"/>
      <c r="E34" s="194"/>
      <c r="F34" s="194"/>
      <c r="G34" s="194"/>
      <c r="H34" s="194"/>
      <c r="I34" s="194"/>
      <c r="J34" s="190"/>
      <c r="L34" s="184"/>
      <c r="M34" s="230"/>
      <c r="N34" s="326" t="s">
        <v>62</v>
      </c>
      <c r="O34" s="184"/>
      <c r="P34" s="184"/>
      <c r="Q34" s="184"/>
      <c r="R34" s="184"/>
      <c r="S34" s="184"/>
      <c r="T34" s="184"/>
    </row>
    <row r="35" spans="1:20" ht="17" thickBot="1" x14ac:dyDescent="0.25">
      <c r="A35" s="189"/>
      <c r="B35" s="187"/>
      <c r="C35" s="188"/>
      <c r="D35" s="188"/>
      <c r="E35" s="188"/>
      <c r="F35" s="187"/>
      <c r="G35" s="187"/>
      <c r="H35" s="187"/>
      <c r="I35" s="187"/>
      <c r="J35" s="186"/>
      <c r="L35" s="184"/>
      <c r="M35" s="229"/>
      <c r="N35" s="327"/>
      <c r="O35" s="184"/>
      <c r="P35" s="184"/>
      <c r="Q35" s="184"/>
      <c r="R35" s="184"/>
      <c r="S35" s="184"/>
      <c r="T35" s="184"/>
    </row>
    <row r="36" spans="1:20" ht="19" thickBot="1" x14ac:dyDescent="0.25">
      <c r="A36" s="189" t="s">
        <v>102</v>
      </c>
      <c r="B36" s="187"/>
      <c r="C36" s="188"/>
      <c r="D36" s="188"/>
      <c r="E36" s="188"/>
      <c r="F36" s="187"/>
      <c r="G36" s="187"/>
      <c r="H36" s="187"/>
      <c r="I36" s="187"/>
      <c r="J36" s="186"/>
      <c r="L36" s="184"/>
      <c r="M36" s="228" t="s">
        <v>198</v>
      </c>
      <c r="N36" s="227">
        <f>SUM(D7:D10)/SUM(G7:G10)</f>
        <v>9.5510983763132766E-3</v>
      </c>
      <c r="O36" s="184"/>
      <c r="P36" s="184"/>
      <c r="Q36" s="184"/>
      <c r="R36" s="184"/>
      <c r="S36" s="184"/>
      <c r="T36" s="184"/>
    </row>
    <row r="37" spans="1:20" ht="18" x14ac:dyDescent="0.2">
      <c r="B37" s="184"/>
      <c r="C37" s="184"/>
      <c r="D37" s="184"/>
      <c r="E37" s="184"/>
      <c r="F37" s="184"/>
      <c r="G37" s="184"/>
      <c r="H37" s="184"/>
      <c r="I37" s="184"/>
      <c r="L37" s="184"/>
      <c r="M37" s="228" t="s">
        <v>197</v>
      </c>
      <c r="N37" s="227">
        <f>SUM(E7:E10)/SUM(G7:G10)</f>
        <v>1.7191977077363897E-2</v>
      </c>
      <c r="O37" s="184"/>
      <c r="P37" s="184"/>
      <c r="Q37" s="184"/>
      <c r="R37" s="184"/>
      <c r="S37" s="184"/>
      <c r="T37" s="184"/>
    </row>
    <row r="38" spans="1:20" ht="18" x14ac:dyDescent="0.2">
      <c r="A38" s="184"/>
      <c r="B38" s="184"/>
      <c r="C38" s="184"/>
      <c r="D38" s="184"/>
      <c r="E38" s="184"/>
      <c r="F38" s="184"/>
      <c r="G38" s="184"/>
      <c r="H38" s="184"/>
      <c r="I38" s="184"/>
      <c r="J38" s="184"/>
      <c r="L38" s="184"/>
      <c r="M38" s="228" t="s">
        <v>196</v>
      </c>
      <c r="N38" s="227">
        <f>SUM(F7:F10)/SUM(G7:G10)</f>
        <v>7.2588347659980901E-2</v>
      </c>
      <c r="O38" s="184"/>
      <c r="P38" s="184"/>
      <c r="Q38" s="184"/>
      <c r="R38" s="184"/>
      <c r="S38" s="184"/>
      <c r="T38" s="184"/>
    </row>
    <row r="39" spans="1:20" x14ac:dyDescent="0.2">
      <c r="A39" s="184"/>
      <c r="B39" s="184"/>
      <c r="C39" s="184"/>
      <c r="D39" s="184"/>
      <c r="E39" s="184"/>
      <c r="F39" s="184"/>
      <c r="G39" s="184"/>
      <c r="H39" s="184"/>
      <c r="I39" s="184"/>
      <c r="J39" s="184"/>
      <c r="L39" s="183"/>
      <c r="M39" s="184"/>
      <c r="N39" s="184"/>
      <c r="O39" s="184"/>
      <c r="P39" s="184"/>
      <c r="Q39" s="184"/>
      <c r="R39" s="184"/>
      <c r="S39" s="184"/>
      <c r="T39" s="184"/>
    </row>
    <row r="40" spans="1:20" x14ac:dyDescent="0.2">
      <c r="A40" s="184"/>
      <c r="B40" s="184"/>
      <c r="C40" s="184"/>
      <c r="D40" s="184"/>
      <c r="E40" s="184"/>
      <c r="F40" s="184"/>
      <c r="G40" s="184"/>
      <c r="H40" s="184"/>
      <c r="I40" s="184"/>
      <c r="J40" s="184"/>
      <c r="L40" s="184"/>
      <c r="M40" s="184"/>
      <c r="N40" s="184"/>
      <c r="O40" s="184"/>
      <c r="P40" s="184"/>
      <c r="Q40" s="184"/>
      <c r="R40" s="184"/>
      <c r="S40" s="184"/>
      <c r="T40" s="184"/>
    </row>
    <row r="41" spans="1:20" x14ac:dyDescent="0.2">
      <c r="A41" s="184"/>
      <c r="B41" s="184"/>
      <c r="C41" s="184"/>
      <c r="D41" s="184"/>
      <c r="E41" s="184"/>
      <c r="F41" s="184"/>
      <c r="G41" s="184"/>
      <c r="H41" s="184"/>
      <c r="I41" s="184"/>
      <c r="J41" s="184"/>
      <c r="L41" s="184"/>
      <c r="M41" s="184"/>
      <c r="N41" s="184"/>
      <c r="O41" s="184"/>
      <c r="P41" s="184"/>
      <c r="Q41" s="184"/>
      <c r="R41" s="184"/>
      <c r="S41" s="184"/>
      <c r="T41" s="184"/>
    </row>
    <row r="42" spans="1:20" ht="17" thickBot="1" x14ac:dyDescent="0.25">
      <c r="A42" s="184"/>
      <c r="B42" s="184"/>
      <c r="C42" s="184"/>
      <c r="D42" s="184"/>
      <c r="E42" s="184"/>
      <c r="F42" s="184"/>
      <c r="G42" s="184"/>
      <c r="H42" s="184"/>
      <c r="I42" s="184"/>
      <c r="J42" s="184"/>
      <c r="L42" s="184"/>
      <c r="M42" s="184"/>
      <c r="N42" s="184"/>
      <c r="O42" s="184"/>
      <c r="P42" s="184"/>
      <c r="Q42" s="184"/>
      <c r="R42" s="184"/>
      <c r="S42" s="184"/>
      <c r="T42" s="184"/>
    </row>
    <row r="43" spans="1:20" ht="17" thickBot="1" x14ac:dyDescent="0.25">
      <c r="A43" s="184"/>
      <c r="B43" s="184"/>
      <c r="C43" s="184"/>
      <c r="D43" s="184"/>
      <c r="E43" s="184"/>
      <c r="F43" s="184"/>
      <c r="G43" s="184"/>
      <c r="H43" s="184"/>
      <c r="I43" s="184"/>
      <c r="J43" s="184"/>
      <c r="L43" s="184"/>
      <c r="M43" s="224"/>
      <c r="N43" s="223">
        <f>F12+Q27*(N36-F12)+Q28*(N37-F13)+Q29*(N38-F14)</f>
        <v>1.1474369631901196E-2</v>
      </c>
      <c r="O43" s="226"/>
      <c r="P43" s="184"/>
      <c r="Q43" s="184"/>
      <c r="R43" s="184"/>
      <c r="S43" s="184"/>
      <c r="T43" s="184"/>
    </row>
    <row r="44" spans="1:20" x14ac:dyDescent="0.2">
      <c r="A44" s="184"/>
      <c r="B44" s="184"/>
      <c r="C44" s="184"/>
      <c r="D44" s="184"/>
      <c r="E44" s="184"/>
      <c r="F44" s="184"/>
      <c r="G44" s="184"/>
      <c r="H44" s="184"/>
      <c r="I44" s="184"/>
      <c r="J44" s="184"/>
      <c r="L44" s="184"/>
      <c r="M44" s="184"/>
      <c r="N44" s="184"/>
      <c r="O44" s="184"/>
      <c r="P44" s="184"/>
      <c r="Q44" s="184"/>
      <c r="R44" s="184"/>
      <c r="S44" s="184"/>
      <c r="T44" s="184"/>
    </row>
    <row r="45" spans="1:20" ht="18" customHeight="1" x14ac:dyDescent="0.2">
      <c r="A45" s="184"/>
      <c r="B45" s="184"/>
      <c r="C45" s="184"/>
      <c r="D45" s="184"/>
      <c r="E45" s="184"/>
      <c r="F45" s="184"/>
      <c r="G45" s="184"/>
      <c r="H45" s="184"/>
      <c r="I45" s="184"/>
      <c r="J45" s="184"/>
      <c r="L45" s="206" t="s">
        <v>141</v>
      </c>
      <c r="M45" s="184"/>
      <c r="N45" s="184"/>
      <c r="O45" s="184"/>
      <c r="P45" s="184"/>
      <c r="Q45" s="184"/>
      <c r="R45" s="184"/>
      <c r="S45" s="184"/>
      <c r="T45" s="184"/>
    </row>
    <row r="46" spans="1:20" x14ac:dyDescent="0.2">
      <c r="A46" s="184"/>
      <c r="B46" s="184"/>
      <c r="C46" s="184"/>
      <c r="D46" s="184"/>
      <c r="E46" s="184"/>
      <c r="F46" s="184"/>
      <c r="G46" s="184"/>
      <c r="H46" s="184"/>
      <c r="I46" s="184"/>
      <c r="J46" s="184"/>
      <c r="L46" s="312" t="s">
        <v>195</v>
      </c>
      <c r="M46" s="312"/>
      <c r="N46" s="312"/>
      <c r="O46" s="312"/>
      <c r="P46" s="312"/>
      <c r="Q46" s="312"/>
      <c r="R46" s="312"/>
      <c r="S46" s="184"/>
      <c r="T46" s="184"/>
    </row>
    <row r="47" spans="1:20" x14ac:dyDescent="0.2">
      <c r="A47" s="184"/>
      <c r="B47" s="184"/>
      <c r="C47" s="184"/>
      <c r="D47" s="184"/>
      <c r="E47" s="184"/>
      <c r="F47" s="184"/>
      <c r="G47" s="184"/>
      <c r="H47" s="184"/>
      <c r="I47" s="184"/>
      <c r="J47" s="184"/>
      <c r="L47" s="312"/>
      <c r="M47" s="312"/>
      <c r="N47" s="312"/>
      <c r="O47" s="312"/>
      <c r="P47" s="312"/>
      <c r="Q47" s="312"/>
      <c r="R47" s="312"/>
      <c r="S47" s="184"/>
      <c r="T47" s="184"/>
    </row>
    <row r="48" spans="1:20" x14ac:dyDescent="0.2">
      <c r="A48" s="184"/>
      <c r="B48" s="184"/>
      <c r="C48" s="184"/>
      <c r="D48" s="184"/>
      <c r="E48" s="184"/>
      <c r="F48" s="184"/>
      <c r="G48" s="184"/>
      <c r="H48" s="184"/>
      <c r="I48" s="184"/>
      <c r="J48" s="184"/>
      <c r="L48" s="312"/>
      <c r="M48" s="312"/>
      <c r="N48" s="312"/>
      <c r="O48" s="312"/>
      <c r="P48" s="312"/>
      <c r="Q48" s="312"/>
      <c r="R48" s="312"/>
      <c r="S48" s="184"/>
      <c r="T48" s="184"/>
    </row>
    <row r="49" spans="1:20" x14ac:dyDescent="0.2">
      <c r="A49" s="184"/>
      <c r="B49" s="184"/>
      <c r="C49" s="184"/>
      <c r="D49" s="184"/>
      <c r="E49" s="184"/>
      <c r="F49" s="184"/>
      <c r="G49" s="184"/>
      <c r="H49" s="184"/>
      <c r="I49" s="184"/>
      <c r="J49" s="184"/>
      <c r="L49" s="193"/>
      <c r="M49" s="193"/>
      <c r="N49" s="193"/>
      <c r="O49" s="193"/>
      <c r="P49" s="193"/>
      <c r="Q49" s="193"/>
      <c r="R49" s="193"/>
      <c r="S49" s="184"/>
      <c r="T49" s="184"/>
    </row>
    <row r="50" spans="1:20" x14ac:dyDescent="0.2">
      <c r="A50" s="184"/>
      <c r="B50" s="184"/>
      <c r="C50" s="184"/>
      <c r="D50" s="184"/>
      <c r="E50" s="184"/>
      <c r="F50" s="184"/>
      <c r="G50" s="184"/>
      <c r="H50" s="184"/>
      <c r="I50" s="184"/>
      <c r="J50" s="184"/>
      <c r="L50" s="184"/>
      <c r="M50" s="184" t="s">
        <v>194</v>
      </c>
      <c r="N50" s="184"/>
      <c r="O50" s="184"/>
      <c r="P50" s="184"/>
      <c r="Q50" s="184"/>
      <c r="R50" s="184"/>
      <c r="S50" s="184"/>
      <c r="T50" s="184"/>
    </row>
    <row r="51" spans="1:20" x14ac:dyDescent="0.2">
      <c r="A51" s="184"/>
      <c r="B51" s="184"/>
      <c r="C51" s="184"/>
      <c r="D51" s="184"/>
      <c r="E51" s="184"/>
      <c r="F51" s="184"/>
      <c r="G51" s="184"/>
      <c r="H51" s="184"/>
      <c r="I51" s="184"/>
      <c r="J51" s="184"/>
      <c r="L51" s="184"/>
      <c r="M51" s="184"/>
      <c r="N51" s="184"/>
      <c r="O51" s="184"/>
      <c r="P51" s="184"/>
      <c r="Q51" s="184"/>
      <c r="R51" s="184"/>
      <c r="S51" s="184"/>
      <c r="T51" s="184"/>
    </row>
    <row r="52" spans="1:20" ht="18" x14ac:dyDescent="0.25">
      <c r="A52" s="184"/>
      <c r="B52" s="184"/>
      <c r="C52" s="184"/>
      <c r="D52" s="184"/>
      <c r="E52" s="184"/>
      <c r="F52" s="184"/>
      <c r="G52" s="184"/>
      <c r="H52" s="184"/>
      <c r="I52" s="184"/>
      <c r="J52" s="184"/>
      <c r="L52" s="184"/>
      <c r="M52" s="184" t="s">
        <v>193</v>
      </c>
      <c r="N52" s="184">
        <f>SUM(G7:G10)</f>
        <v>1047</v>
      </c>
      <c r="O52" s="184"/>
      <c r="P52" s="184"/>
      <c r="Q52" s="184"/>
      <c r="R52" s="184"/>
      <c r="S52" s="184"/>
      <c r="T52" s="184"/>
    </row>
    <row r="53" spans="1:20" x14ac:dyDescent="0.2">
      <c r="A53" s="184"/>
      <c r="B53" s="184"/>
      <c r="C53" s="184"/>
      <c r="D53" s="184"/>
      <c r="E53" s="184"/>
      <c r="F53" s="184"/>
      <c r="G53" s="184"/>
      <c r="H53" s="184"/>
      <c r="I53" s="184"/>
      <c r="J53" s="184"/>
      <c r="L53" s="184"/>
      <c r="M53" s="184" t="s">
        <v>192</v>
      </c>
      <c r="N53" s="225">
        <f>N52/(N52+D19/D18)</f>
        <v>0.37438523393780582</v>
      </c>
      <c r="O53" s="184"/>
      <c r="P53" s="184"/>
      <c r="Q53" s="184"/>
      <c r="R53" s="184"/>
      <c r="S53" s="184"/>
      <c r="T53" s="184"/>
    </row>
    <row r="54" spans="1:20" ht="17" thickBot="1" x14ac:dyDescent="0.25">
      <c r="A54" s="184"/>
      <c r="B54" s="184"/>
      <c r="C54" s="184"/>
      <c r="D54" s="184"/>
      <c r="E54" s="184"/>
      <c r="F54" s="184"/>
      <c r="G54" s="184"/>
      <c r="H54" s="184"/>
      <c r="I54" s="184"/>
      <c r="J54" s="184"/>
      <c r="L54" s="184"/>
      <c r="M54" s="184"/>
      <c r="N54" s="184"/>
      <c r="O54" s="184"/>
      <c r="P54" s="184"/>
      <c r="Q54" s="184"/>
      <c r="R54" s="184"/>
      <c r="S54" s="184"/>
      <c r="T54" s="184"/>
    </row>
    <row r="55" spans="1:20" ht="17" thickBot="1" x14ac:dyDescent="0.25">
      <c r="A55" s="184"/>
      <c r="B55" s="184"/>
      <c r="C55" s="184"/>
      <c r="D55" s="184"/>
      <c r="E55" s="184"/>
      <c r="F55" s="184"/>
      <c r="G55" s="184"/>
      <c r="H55" s="184"/>
      <c r="I55" s="184"/>
      <c r="J55" s="184"/>
      <c r="L55" s="184"/>
      <c r="M55" s="224"/>
      <c r="N55" s="223">
        <f>F12+N53*(N36-F12)</f>
        <v>1.2666747558852854E-2</v>
      </c>
      <c r="O55" s="184"/>
      <c r="P55" s="184"/>
      <c r="Q55" s="184"/>
      <c r="R55" s="184"/>
      <c r="S55" s="184"/>
      <c r="T55" s="184"/>
    </row>
    <row r="56" spans="1:20" x14ac:dyDescent="0.2">
      <c r="A56" s="184"/>
      <c r="B56" s="184"/>
      <c r="C56" s="184"/>
      <c r="D56" s="184"/>
      <c r="E56" s="184"/>
      <c r="F56" s="184"/>
      <c r="G56" s="184"/>
      <c r="H56" s="184"/>
      <c r="I56" s="184"/>
      <c r="J56" s="184"/>
      <c r="M56" s="184"/>
      <c r="N56" s="184"/>
      <c r="O56" s="184"/>
      <c r="P56" s="184"/>
      <c r="Q56" s="184"/>
      <c r="R56" s="184"/>
      <c r="S56" s="184"/>
      <c r="T56" s="184"/>
    </row>
    <row r="57" spans="1:20" x14ac:dyDescent="0.2">
      <c r="A57" s="184"/>
      <c r="B57" s="184"/>
      <c r="C57" s="184"/>
      <c r="D57" s="184"/>
      <c r="E57" s="184"/>
      <c r="F57" s="184"/>
      <c r="G57" s="184"/>
      <c r="H57" s="184"/>
      <c r="I57" s="184"/>
      <c r="J57" s="184"/>
      <c r="L57" s="206" t="s">
        <v>191</v>
      </c>
      <c r="M57" s="184"/>
      <c r="N57" s="184"/>
      <c r="O57" s="184"/>
      <c r="P57" s="184"/>
      <c r="Q57" s="184"/>
      <c r="R57" s="184"/>
      <c r="S57" s="184"/>
      <c r="T57" s="184"/>
    </row>
    <row r="58" spans="1:20" x14ac:dyDescent="0.2">
      <c r="A58" s="184"/>
      <c r="B58" s="184"/>
      <c r="C58" s="184"/>
      <c r="D58" s="184"/>
      <c r="E58" s="184"/>
      <c r="F58" s="184"/>
      <c r="G58" s="184"/>
      <c r="H58" s="184"/>
      <c r="I58" s="184"/>
      <c r="J58" s="184"/>
      <c r="L58" s="184" t="s">
        <v>190</v>
      </c>
      <c r="M58" s="184"/>
      <c r="N58" s="184"/>
      <c r="O58" s="184"/>
      <c r="P58" s="184"/>
      <c r="Q58" s="184"/>
      <c r="R58" s="184"/>
      <c r="S58" s="184"/>
      <c r="T58" s="184"/>
    </row>
    <row r="59" spans="1:20" ht="17" thickBot="1" x14ac:dyDescent="0.25">
      <c r="A59" s="184"/>
      <c r="B59" s="184"/>
      <c r="C59" s="184"/>
      <c r="D59" s="184"/>
      <c r="E59" s="184"/>
      <c r="F59" s="184"/>
      <c r="G59" s="184"/>
      <c r="H59" s="184"/>
      <c r="I59" s="184"/>
      <c r="J59" s="184"/>
      <c r="M59" s="184"/>
      <c r="N59" s="184"/>
      <c r="O59" s="184"/>
      <c r="P59" s="184"/>
      <c r="Q59" s="184"/>
      <c r="R59" s="184"/>
      <c r="S59" s="184"/>
      <c r="T59" s="184"/>
    </row>
    <row r="60" spans="1:20" ht="17" thickBot="1" x14ac:dyDescent="0.25">
      <c r="A60" s="184"/>
      <c r="B60" s="184"/>
      <c r="C60" s="184"/>
      <c r="D60" s="184"/>
      <c r="E60" s="184"/>
      <c r="F60" s="184"/>
      <c r="G60" s="184"/>
      <c r="H60" s="184"/>
      <c r="I60" s="184"/>
      <c r="J60" s="184"/>
      <c r="L60" s="184"/>
      <c r="M60" s="224"/>
      <c r="N60" s="223">
        <f>F12</f>
        <v>1.4531238474588773E-2</v>
      </c>
      <c r="O60" s="184"/>
      <c r="P60" s="184"/>
      <c r="Q60" s="184"/>
      <c r="R60" s="184"/>
      <c r="S60" s="184"/>
      <c r="T60" s="184"/>
    </row>
    <row r="61" spans="1:20" x14ac:dyDescent="0.2">
      <c r="A61" s="184"/>
      <c r="B61" s="184"/>
      <c r="C61" s="184"/>
      <c r="D61" s="184"/>
      <c r="E61" s="184"/>
      <c r="F61" s="184"/>
      <c r="G61" s="184"/>
      <c r="H61" s="184"/>
      <c r="I61" s="184"/>
      <c r="J61" s="184"/>
      <c r="L61" s="184"/>
      <c r="M61" s="184"/>
      <c r="N61" s="184"/>
      <c r="O61" s="184"/>
      <c r="P61" s="184"/>
      <c r="Q61" s="184"/>
      <c r="R61" s="184"/>
      <c r="S61" s="184"/>
      <c r="T61" s="184"/>
    </row>
    <row r="62" spans="1:20" x14ac:dyDescent="0.2">
      <c r="A62" s="184"/>
      <c r="B62" s="184"/>
      <c r="C62" s="184"/>
      <c r="D62" s="184"/>
      <c r="E62" s="184"/>
      <c r="F62" s="184"/>
      <c r="G62" s="184"/>
      <c r="H62" s="184"/>
      <c r="I62" s="184"/>
      <c r="J62" s="184"/>
      <c r="M62" s="184"/>
      <c r="N62" s="184"/>
      <c r="O62" s="184"/>
      <c r="P62" s="184"/>
      <c r="Q62" s="184"/>
      <c r="R62" s="184"/>
    </row>
    <row r="63" spans="1:20" ht="19" x14ac:dyDescent="0.25">
      <c r="A63" s="184"/>
      <c r="B63" s="184"/>
      <c r="C63" s="184"/>
      <c r="D63" s="184"/>
      <c r="E63" s="184"/>
      <c r="F63" s="184"/>
      <c r="G63" s="184"/>
      <c r="H63" s="184"/>
      <c r="I63" s="184"/>
      <c r="J63" s="184"/>
      <c r="L63" s="192" t="s">
        <v>3</v>
      </c>
      <c r="M63" s="183"/>
      <c r="N63" s="183"/>
    </row>
    <row r="64" spans="1:20" x14ac:dyDescent="0.2">
      <c r="A64" s="184"/>
      <c r="B64" s="184"/>
      <c r="C64" s="184"/>
      <c r="D64" s="184"/>
      <c r="E64" s="184"/>
      <c r="F64" s="184"/>
      <c r="G64" s="184"/>
      <c r="H64" s="184"/>
      <c r="I64" s="184"/>
      <c r="J64" s="184"/>
      <c r="L64" s="312" t="s">
        <v>189</v>
      </c>
      <c r="M64" s="312"/>
      <c r="N64" s="312"/>
      <c r="O64" s="312"/>
      <c r="P64" s="312"/>
      <c r="Q64" s="312"/>
      <c r="R64" s="312"/>
    </row>
    <row r="65" spans="1:18" x14ac:dyDescent="0.2">
      <c r="A65" s="184"/>
      <c r="B65" s="184"/>
      <c r="C65" s="184"/>
      <c r="D65" s="184"/>
      <c r="E65" s="184"/>
      <c r="F65" s="184"/>
      <c r="G65" s="184"/>
      <c r="H65" s="184"/>
      <c r="I65" s="184"/>
      <c r="J65" s="184"/>
      <c r="L65" s="312"/>
      <c r="M65" s="312"/>
      <c r="N65" s="312"/>
      <c r="O65" s="312"/>
      <c r="P65" s="312"/>
      <c r="Q65" s="312"/>
      <c r="R65" s="312"/>
    </row>
    <row r="66" spans="1:18" x14ac:dyDescent="0.2">
      <c r="A66" s="184"/>
      <c r="B66" s="184"/>
      <c r="C66" s="184"/>
      <c r="D66" s="184"/>
      <c r="E66" s="184"/>
      <c r="F66" s="184"/>
      <c r="G66" s="184"/>
      <c r="H66" s="184"/>
      <c r="I66" s="184"/>
      <c r="J66" s="184"/>
      <c r="L66" s="312"/>
      <c r="M66" s="312"/>
      <c r="N66" s="312"/>
      <c r="O66" s="312"/>
      <c r="P66" s="312"/>
      <c r="Q66" s="312"/>
      <c r="R66" s="312"/>
    </row>
    <row r="67" spans="1:18" x14ac:dyDescent="0.2">
      <c r="A67" s="184"/>
      <c r="B67" s="184"/>
      <c r="C67" s="184"/>
      <c r="D67" s="184"/>
      <c r="E67" s="184"/>
      <c r="F67" s="184"/>
      <c r="G67" s="184"/>
      <c r="H67" s="184"/>
      <c r="I67" s="184"/>
      <c r="J67" s="184"/>
      <c r="L67" s="312"/>
      <c r="M67" s="312"/>
      <c r="N67" s="312"/>
      <c r="O67" s="312"/>
      <c r="P67" s="312"/>
      <c r="Q67" s="312"/>
      <c r="R67" s="312"/>
    </row>
    <row r="68" spans="1:18" x14ac:dyDescent="0.2">
      <c r="A68" s="184"/>
      <c r="B68" s="184"/>
      <c r="C68" s="184"/>
      <c r="D68" s="184"/>
      <c r="E68" s="184"/>
      <c r="F68" s="184"/>
      <c r="G68" s="184"/>
      <c r="H68" s="184"/>
      <c r="I68" s="184"/>
      <c r="J68" s="184"/>
      <c r="L68" s="312"/>
      <c r="M68" s="312"/>
      <c r="N68" s="312"/>
      <c r="O68" s="312"/>
      <c r="P68" s="312"/>
      <c r="Q68" s="312"/>
      <c r="R68" s="312"/>
    </row>
    <row r="69" spans="1:18" x14ac:dyDescent="0.2">
      <c r="A69" s="184"/>
      <c r="B69" s="184"/>
      <c r="C69" s="184"/>
      <c r="D69" s="184"/>
      <c r="E69" s="184"/>
      <c r="F69" s="184"/>
      <c r="G69" s="184"/>
      <c r="H69" s="184"/>
      <c r="I69" s="184"/>
      <c r="J69" s="184"/>
      <c r="L69" s="312"/>
      <c r="M69" s="312"/>
      <c r="N69" s="312"/>
      <c r="O69" s="312"/>
      <c r="P69" s="312"/>
      <c r="Q69" s="312"/>
      <c r="R69" s="312"/>
    </row>
    <row r="70" spans="1:18" x14ac:dyDescent="0.2">
      <c r="A70" s="184"/>
      <c r="B70" s="184"/>
      <c r="C70" s="184"/>
      <c r="D70" s="184"/>
      <c r="E70" s="184"/>
      <c r="F70" s="184"/>
      <c r="G70" s="184"/>
      <c r="H70" s="184"/>
      <c r="I70" s="184"/>
      <c r="J70" s="184"/>
      <c r="L70" s="312"/>
      <c r="M70" s="312"/>
      <c r="N70" s="312"/>
      <c r="O70" s="312"/>
      <c r="P70" s="312"/>
      <c r="Q70" s="312"/>
      <c r="R70" s="312"/>
    </row>
    <row r="71" spans="1:18" x14ac:dyDescent="0.2">
      <c r="A71" s="184"/>
      <c r="B71" s="184"/>
      <c r="C71" s="184"/>
      <c r="D71" s="184"/>
      <c r="E71" s="184"/>
      <c r="F71" s="184"/>
      <c r="G71" s="184"/>
      <c r="H71" s="184"/>
      <c r="I71" s="184"/>
      <c r="J71" s="184"/>
      <c r="L71" s="183"/>
      <c r="M71" s="183"/>
      <c r="N71" s="183"/>
    </row>
    <row r="72" spans="1:18" ht="19" x14ac:dyDescent="0.25">
      <c r="A72" s="184"/>
      <c r="B72" s="184"/>
      <c r="C72" s="184"/>
      <c r="D72" s="184"/>
      <c r="E72" s="184"/>
      <c r="F72" s="184"/>
      <c r="G72" s="184"/>
      <c r="H72" s="184"/>
      <c r="I72" s="184"/>
      <c r="J72" s="184"/>
      <c r="L72" s="222" t="s">
        <v>188</v>
      </c>
      <c r="M72" s="183"/>
      <c r="N72" s="183"/>
    </row>
    <row r="73" spans="1:18" x14ac:dyDescent="0.2">
      <c r="A73" s="184"/>
      <c r="B73" s="184"/>
      <c r="C73" s="184"/>
      <c r="D73" s="184"/>
      <c r="E73" s="184"/>
      <c r="F73" s="184"/>
      <c r="G73" s="184"/>
      <c r="H73" s="184"/>
      <c r="I73" s="184"/>
      <c r="J73" s="184"/>
      <c r="L73" s="312" t="s">
        <v>187</v>
      </c>
      <c r="M73" s="312"/>
      <c r="N73" s="312"/>
      <c r="O73" s="312"/>
      <c r="P73" s="312"/>
      <c r="Q73" s="312"/>
      <c r="R73" s="312"/>
    </row>
    <row r="74" spans="1:18" x14ac:dyDescent="0.2">
      <c r="A74" s="184"/>
      <c r="B74" s="184"/>
      <c r="C74" s="184"/>
      <c r="D74" s="184"/>
      <c r="E74" s="184"/>
      <c r="F74" s="184"/>
      <c r="G74" s="184"/>
      <c r="H74" s="184"/>
      <c r="I74" s="184"/>
      <c r="J74" s="184"/>
      <c r="L74" s="312"/>
      <c r="M74" s="312"/>
      <c r="N74" s="312"/>
      <c r="O74" s="312"/>
      <c r="P74" s="312"/>
      <c r="Q74" s="312"/>
      <c r="R74" s="312"/>
    </row>
    <row r="75" spans="1:18" x14ac:dyDescent="0.2">
      <c r="A75" s="184"/>
      <c r="B75" s="184"/>
      <c r="C75" s="184"/>
      <c r="D75" s="184"/>
      <c r="E75" s="184"/>
      <c r="F75" s="184"/>
      <c r="G75" s="184"/>
      <c r="H75" s="184"/>
      <c r="I75" s="184"/>
      <c r="J75" s="184"/>
      <c r="L75" s="312"/>
      <c r="M75" s="312"/>
      <c r="N75" s="312"/>
      <c r="O75" s="312"/>
      <c r="P75" s="312"/>
      <c r="Q75" s="312"/>
      <c r="R75" s="312"/>
    </row>
    <row r="76" spans="1:18" x14ac:dyDescent="0.2">
      <c r="A76" s="184"/>
      <c r="B76" s="184"/>
      <c r="C76" s="184"/>
      <c r="D76" s="184"/>
      <c r="E76" s="184"/>
      <c r="F76" s="184"/>
      <c r="G76" s="184"/>
      <c r="H76" s="184"/>
      <c r="I76" s="184"/>
      <c r="J76" s="184"/>
      <c r="L76" s="183"/>
      <c r="M76" s="183"/>
      <c r="N76" s="183"/>
      <c r="O76" s="183"/>
      <c r="P76" s="183"/>
      <c r="Q76" s="183"/>
      <c r="R76" s="183"/>
    </row>
    <row r="77" spans="1:18" x14ac:dyDescent="0.2">
      <c r="A77" s="184"/>
      <c r="B77" s="184"/>
      <c r="C77" s="184"/>
      <c r="D77" s="184"/>
      <c r="E77" s="184"/>
      <c r="F77" s="184"/>
      <c r="G77" s="184"/>
      <c r="H77" s="184"/>
      <c r="I77" s="184"/>
      <c r="J77" s="184"/>
      <c r="L77" s="183"/>
      <c r="M77" s="183"/>
      <c r="N77" s="183"/>
      <c r="O77" s="183"/>
      <c r="P77" s="183"/>
      <c r="Q77" s="183"/>
      <c r="R77" s="183"/>
    </row>
    <row r="78" spans="1:18" x14ac:dyDescent="0.2">
      <c r="A78" s="184"/>
      <c r="B78" s="184"/>
      <c r="C78" s="184"/>
      <c r="D78" s="184"/>
      <c r="E78" s="184"/>
      <c r="F78" s="184"/>
      <c r="G78" s="184"/>
      <c r="H78" s="184"/>
      <c r="I78" s="184"/>
      <c r="J78" s="184"/>
      <c r="L78" s="183"/>
      <c r="M78" s="183"/>
      <c r="N78" s="183"/>
      <c r="O78" s="183"/>
      <c r="P78" s="183"/>
      <c r="Q78" s="183"/>
      <c r="R78" s="183"/>
    </row>
    <row r="79" spans="1:18" x14ac:dyDescent="0.2">
      <c r="A79" s="184"/>
      <c r="B79" s="184"/>
      <c r="C79" s="184"/>
      <c r="D79" s="184"/>
      <c r="E79" s="184"/>
      <c r="F79" s="184"/>
      <c r="G79" s="184"/>
      <c r="H79" s="184"/>
      <c r="I79" s="184"/>
      <c r="J79" s="184"/>
      <c r="L79" s="183"/>
      <c r="M79" s="183"/>
      <c r="N79" s="183"/>
      <c r="O79" s="183"/>
      <c r="P79" s="183"/>
      <c r="Q79" s="183"/>
      <c r="R79" s="183"/>
    </row>
    <row r="80" spans="1:18" x14ac:dyDescent="0.2">
      <c r="A80" s="184"/>
      <c r="B80" s="184"/>
      <c r="C80" s="184"/>
      <c r="D80" s="184"/>
      <c r="E80" s="184"/>
      <c r="F80" s="184"/>
      <c r="G80" s="184"/>
      <c r="H80" s="184"/>
      <c r="I80" s="184"/>
      <c r="J80" s="184"/>
      <c r="L80" s="183"/>
      <c r="M80" s="183"/>
      <c r="N80" s="183"/>
      <c r="O80" s="183"/>
      <c r="P80" s="183"/>
      <c r="Q80" s="183"/>
      <c r="R80" s="183"/>
    </row>
    <row r="81" spans="1:65" x14ac:dyDescent="0.2">
      <c r="A81" s="184"/>
      <c r="B81" s="184"/>
      <c r="C81" s="184"/>
      <c r="D81" s="184"/>
      <c r="E81" s="184"/>
      <c r="F81" s="184"/>
      <c r="G81" s="184"/>
      <c r="H81" s="184"/>
      <c r="I81" s="184"/>
      <c r="J81" s="184"/>
      <c r="L81" s="183"/>
      <c r="M81" s="183"/>
      <c r="N81" s="183"/>
      <c r="O81" s="183"/>
      <c r="P81" s="183"/>
      <c r="Q81" s="183"/>
      <c r="R81" s="183"/>
    </row>
    <row r="82" spans="1:65" x14ac:dyDescent="0.2">
      <c r="A82" s="184"/>
      <c r="B82" s="184"/>
      <c r="C82" s="184"/>
      <c r="D82" s="184"/>
      <c r="E82" s="184"/>
      <c r="F82" s="184"/>
      <c r="G82" s="184"/>
      <c r="H82" s="184"/>
      <c r="I82" s="184"/>
      <c r="J82" s="184"/>
      <c r="L82" s="183"/>
      <c r="M82" s="183"/>
      <c r="N82" s="183"/>
      <c r="O82" s="183"/>
      <c r="P82" s="183"/>
      <c r="Q82" s="183"/>
      <c r="R82" s="183"/>
    </row>
    <row r="83" spans="1:65" x14ac:dyDescent="0.2">
      <c r="A83" s="184"/>
      <c r="B83" s="184"/>
      <c r="C83" s="184"/>
      <c r="D83" s="184"/>
      <c r="E83" s="184"/>
      <c r="F83" s="184"/>
      <c r="G83" s="184"/>
      <c r="H83" s="184"/>
      <c r="I83" s="184"/>
      <c r="J83" s="184"/>
      <c r="L83" s="183"/>
      <c r="M83" s="183"/>
      <c r="N83" s="183"/>
      <c r="O83" s="183"/>
      <c r="P83" s="183"/>
      <c r="Q83" s="183"/>
      <c r="R83" s="183"/>
    </row>
    <row r="84" spans="1:65" x14ac:dyDescent="0.2">
      <c r="A84" s="184"/>
      <c r="B84" s="184"/>
      <c r="C84" s="184"/>
      <c r="D84" s="184"/>
      <c r="E84" s="184"/>
      <c r="F84" s="184"/>
      <c r="G84" s="184"/>
      <c r="H84" s="184"/>
      <c r="I84" s="184"/>
      <c r="J84" s="184"/>
      <c r="L84" s="183"/>
      <c r="M84" s="183"/>
      <c r="N84" s="183"/>
      <c r="O84" s="183"/>
      <c r="P84" s="183"/>
      <c r="Q84" s="183"/>
      <c r="R84" s="183"/>
    </row>
    <row r="85" spans="1:65" x14ac:dyDescent="0.2">
      <c r="A85" s="184"/>
      <c r="B85" s="184"/>
      <c r="C85" s="184"/>
      <c r="D85" s="184"/>
      <c r="E85" s="184"/>
      <c r="F85" s="184"/>
      <c r="G85" s="184"/>
      <c r="H85" s="184"/>
      <c r="I85" s="184"/>
      <c r="J85" s="184"/>
      <c r="L85" s="183"/>
      <c r="M85" s="183"/>
      <c r="N85" s="183"/>
      <c r="O85" s="183"/>
      <c r="P85" s="183"/>
      <c r="Q85" s="183"/>
      <c r="R85" s="183"/>
    </row>
    <row r="86" spans="1:65" x14ac:dyDescent="0.2">
      <c r="A86" s="184"/>
      <c r="B86" s="184"/>
      <c r="C86" s="184"/>
      <c r="D86" s="184"/>
      <c r="E86" s="184"/>
      <c r="F86" s="184"/>
      <c r="G86" s="184"/>
      <c r="H86" s="184"/>
      <c r="I86" s="184"/>
      <c r="J86" s="184"/>
      <c r="L86" s="183"/>
      <c r="M86" s="183"/>
      <c r="N86" s="183"/>
      <c r="O86" s="183"/>
      <c r="P86" s="183"/>
      <c r="Q86" s="183"/>
      <c r="R86" s="183"/>
    </row>
    <row r="87" spans="1:65" ht="19" x14ac:dyDescent="0.25">
      <c r="A87" s="184"/>
      <c r="B87" s="184"/>
      <c r="C87" s="184"/>
      <c r="D87" s="184"/>
      <c r="E87" s="184"/>
      <c r="F87" s="184"/>
      <c r="G87" s="184"/>
      <c r="H87" s="184"/>
      <c r="I87" s="184"/>
      <c r="J87" s="184"/>
      <c r="L87" s="192" t="s">
        <v>4</v>
      </c>
      <c r="M87" s="183"/>
      <c r="N87" s="183"/>
    </row>
    <row r="88" spans="1:65" x14ac:dyDescent="0.2">
      <c r="A88" s="184"/>
      <c r="B88" s="184"/>
      <c r="C88" s="184"/>
      <c r="D88" s="184"/>
      <c r="E88" s="184"/>
      <c r="F88" s="184"/>
      <c r="G88" s="184"/>
      <c r="H88" s="184"/>
      <c r="I88" s="184"/>
      <c r="J88" s="184"/>
      <c r="L88" s="184" t="s">
        <v>186</v>
      </c>
      <c r="M88" s="183"/>
      <c r="N88" s="183"/>
    </row>
    <row r="89" spans="1:65" x14ac:dyDescent="0.2">
      <c r="A89" s="184"/>
      <c r="B89" s="184"/>
      <c r="C89" s="184"/>
      <c r="D89" s="184"/>
      <c r="E89" s="184"/>
      <c r="F89" s="184"/>
      <c r="G89" s="184"/>
      <c r="H89" s="184"/>
      <c r="I89" s="184"/>
      <c r="J89" s="184"/>
      <c r="L89" s="183"/>
      <c r="M89" s="183"/>
      <c r="N89" s="183"/>
    </row>
    <row r="90" spans="1:65" x14ac:dyDescent="0.2">
      <c r="A90" s="184"/>
      <c r="B90" s="184"/>
      <c r="C90" s="184"/>
      <c r="D90" s="184"/>
      <c r="E90" s="184"/>
      <c r="F90" s="184"/>
      <c r="G90" s="184"/>
      <c r="H90" s="184"/>
      <c r="I90" s="184"/>
      <c r="J90" s="184"/>
      <c r="L90" s="183"/>
      <c r="M90" s="183"/>
      <c r="N90" s="183"/>
    </row>
    <row r="91" spans="1:65" x14ac:dyDescent="0.2">
      <c r="A91" s="184"/>
      <c r="B91" s="184"/>
      <c r="C91" s="184"/>
      <c r="D91" s="184"/>
      <c r="E91" s="184"/>
      <c r="F91" s="184"/>
      <c r="G91" s="184"/>
      <c r="H91" s="184"/>
      <c r="I91" s="184"/>
      <c r="J91" s="184"/>
      <c r="L91" s="183"/>
      <c r="M91" s="183"/>
      <c r="N91" s="183"/>
    </row>
    <row r="92" spans="1:65" x14ac:dyDescent="0.2">
      <c r="A92" s="184"/>
      <c r="B92" s="184"/>
      <c r="C92" s="184"/>
      <c r="D92" s="184"/>
      <c r="E92" s="184"/>
      <c r="F92" s="184"/>
      <c r="G92" s="184"/>
      <c r="H92" s="184"/>
      <c r="I92" s="184"/>
      <c r="J92" s="184"/>
      <c r="K92" s="183"/>
      <c r="L92" s="184"/>
      <c r="M92" s="185"/>
      <c r="N92" s="184"/>
      <c r="S92" s="183"/>
      <c r="T92" s="183"/>
      <c r="U92" s="183"/>
      <c r="V92" s="183"/>
      <c r="W92" s="183"/>
      <c r="X92" s="183"/>
      <c r="Y92" s="183"/>
      <c r="Z92" s="183"/>
      <c r="AA92" s="183"/>
      <c r="AB92" s="183"/>
      <c r="AC92" s="183"/>
      <c r="AD92" s="183"/>
      <c r="AE92" s="183"/>
      <c r="AF92" s="183"/>
      <c r="AG92" s="183"/>
      <c r="AH92" s="183"/>
      <c r="AI92" s="183"/>
      <c r="AJ92" s="183"/>
      <c r="AK92" s="183"/>
      <c r="AL92" s="183"/>
      <c r="AM92" s="183"/>
      <c r="AN92" s="183"/>
      <c r="AO92" s="183"/>
      <c r="AP92" s="183"/>
      <c r="AQ92" s="183"/>
      <c r="AR92" s="183"/>
      <c r="AS92" s="183"/>
      <c r="AT92" s="183"/>
      <c r="AU92" s="183"/>
      <c r="AV92" s="183"/>
      <c r="AW92" s="183"/>
      <c r="AX92" s="183"/>
      <c r="AY92" s="183"/>
      <c r="AZ92" s="183"/>
      <c r="BA92" s="183"/>
      <c r="BB92" s="183"/>
      <c r="BC92" s="183"/>
      <c r="BD92" s="183"/>
      <c r="BE92" s="183"/>
      <c r="BF92" s="183"/>
      <c r="BG92" s="183"/>
      <c r="BH92" s="183"/>
      <c r="BI92" s="183"/>
      <c r="BJ92" s="183"/>
      <c r="BK92" s="183"/>
      <c r="BL92" s="183"/>
      <c r="BM92" s="183"/>
    </row>
    <row r="93" spans="1:65" x14ac:dyDescent="0.2">
      <c r="A93" s="184"/>
      <c r="B93" s="184"/>
      <c r="C93" s="184"/>
      <c r="D93" s="184"/>
      <c r="E93" s="184"/>
      <c r="F93" s="184"/>
      <c r="G93" s="184"/>
      <c r="H93" s="184"/>
      <c r="I93" s="184"/>
      <c r="J93" s="184"/>
      <c r="K93" s="183"/>
      <c r="L93" s="183"/>
      <c r="M93" s="183"/>
      <c r="N93" s="183"/>
      <c r="O93" s="183"/>
      <c r="P93" s="183"/>
      <c r="Q93" s="183"/>
      <c r="R93" s="183"/>
      <c r="S93" s="183"/>
      <c r="T93" s="183"/>
      <c r="U93" s="183"/>
      <c r="V93" s="183"/>
      <c r="W93" s="183"/>
      <c r="X93" s="183"/>
      <c r="Y93" s="183"/>
      <c r="Z93" s="183"/>
      <c r="AA93" s="183"/>
      <c r="AB93" s="183"/>
      <c r="AC93" s="183"/>
      <c r="AD93" s="183"/>
      <c r="AE93" s="183"/>
      <c r="AF93" s="183"/>
      <c r="AG93" s="183"/>
      <c r="AH93" s="183"/>
      <c r="AI93" s="183"/>
      <c r="AJ93" s="183"/>
      <c r="AK93" s="183"/>
      <c r="AL93" s="183"/>
      <c r="AM93" s="183"/>
      <c r="AN93" s="183"/>
      <c r="AO93" s="183"/>
      <c r="AP93" s="183"/>
      <c r="AQ93" s="183"/>
      <c r="AR93" s="183"/>
      <c r="AS93" s="183"/>
      <c r="AT93" s="183"/>
      <c r="AU93" s="183"/>
      <c r="AV93" s="183"/>
      <c r="AW93" s="183"/>
      <c r="AX93" s="183"/>
      <c r="AY93" s="183"/>
      <c r="AZ93" s="183"/>
      <c r="BA93" s="183"/>
      <c r="BB93" s="183"/>
      <c r="BC93" s="183"/>
      <c r="BD93" s="183"/>
      <c r="BE93" s="183"/>
      <c r="BF93" s="183"/>
      <c r="BG93" s="183"/>
      <c r="BH93" s="183"/>
      <c r="BI93" s="183"/>
      <c r="BJ93" s="183"/>
      <c r="BK93" s="183"/>
      <c r="BL93" s="183"/>
      <c r="BM93" s="183"/>
    </row>
    <row r="94" spans="1:65" x14ac:dyDescent="0.2">
      <c r="A94" s="184"/>
      <c r="B94" s="184"/>
      <c r="C94" s="184"/>
      <c r="D94" s="184"/>
      <c r="E94" s="184"/>
      <c r="F94" s="184"/>
      <c r="G94" s="184"/>
      <c r="H94" s="184"/>
      <c r="I94" s="184"/>
      <c r="J94" s="184"/>
      <c r="K94" s="183"/>
      <c r="L94" s="183"/>
      <c r="M94" s="183"/>
      <c r="N94" s="183"/>
      <c r="O94" s="183"/>
      <c r="P94" s="183"/>
      <c r="Q94" s="183"/>
      <c r="R94" s="183"/>
      <c r="S94" s="183"/>
      <c r="T94" s="183"/>
      <c r="U94" s="183"/>
      <c r="V94" s="183"/>
      <c r="W94" s="183"/>
      <c r="X94" s="183"/>
      <c r="Y94" s="183"/>
      <c r="Z94" s="183"/>
      <c r="AA94" s="183"/>
      <c r="AB94" s="183"/>
      <c r="AC94" s="183"/>
      <c r="AD94" s="183"/>
      <c r="AE94" s="183"/>
      <c r="AF94" s="183"/>
      <c r="AG94" s="183"/>
      <c r="AH94" s="183"/>
      <c r="AI94" s="183"/>
      <c r="AJ94" s="183"/>
      <c r="AK94" s="183"/>
      <c r="AL94" s="183"/>
      <c r="AM94" s="183"/>
      <c r="AN94" s="183"/>
      <c r="AO94" s="183"/>
      <c r="AP94" s="183"/>
      <c r="AQ94" s="183"/>
      <c r="AR94" s="183"/>
      <c r="AS94" s="183"/>
      <c r="AT94" s="183"/>
      <c r="AU94" s="183"/>
      <c r="AV94" s="183"/>
      <c r="AW94" s="183"/>
      <c r="AX94" s="183"/>
      <c r="AY94" s="183"/>
      <c r="AZ94" s="183"/>
      <c r="BA94" s="183"/>
      <c r="BB94" s="183"/>
      <c r="BC94" s="183"/>
      <c r="BD94" s="183"/>
      <c r="BE94" s="183"/>
      <c r="BF94" s="183"/>
      <c r="BG94" s="183"/>
      <c r="BH94" s="183"/>
      <c r="BI94" s="183"/>
      <c r="BJ94" s="183"/>
      <c r="BK94" s="183"/>
      <c r="BL94" s="183"/>
      <c r="BM94" s="183"/>
    </row>
    <row r="95" spans="1:65" x14ac:dyDescent="0.2">
      <c r="A95" s="184"/>
      <c r="B95" s="184"/>
      <c r="C95" s="184"/>
      <c r="D95" s="184"/>
      <c r="E95" s="184"/>
      <c r="F95" s="184"/>
      <c r="G95" s="184"/>
      <c r="H95" s="184"/>
      <c r="I95" s="184"/>
      <c r="J95" s="184"/>
      <c r="K95" s="183"/>
      <c r="L95" s="183"/>
      <c r="M95" s="183"/>
      <c r="N95" s="183"/>
      <c r="O95" s="183"/>
      <c r="P95" s="183"/>
      <c r="Q95" s="183"/>
      <c r="R95" s="183"/>
      <c r="S95" s="183"/>
      <c r="T95" s="183"/>
      <c r="U95" s="183"/>
      <c r="V95" s="183"/>
      <c r="W95" s="183"/>
      <c r="X95" s="183"/>
      <c r="Y95" s="183"/>
      <c r="Z95" s="183"/>
      <c r="AA95" s="183"/>
      <c r="AB95" s="183"/>
      <c r="AC95" s="183"/>
      <c r="AD95" s="183"/>
      <c r="AE95" s="183"/>
      <c r="AF95" s="183"/>
      <c r="AG95" s="183"/>
      <c r="AH95" s="183"/>
      <c r="AI95" s="183"/>
      <c r="AJ95" s="183"/>
      <c r="AK95" s="183"/>
      <c r="AL95" s="183"/>
      <c r="AM95" s="183"/>
      <c r="AN95" s="183"/>
      <c r="AO95" s="183"/>
      <c r="AP95" s="183"/>
      <c r="AQ95" s="183"/>
      <c r="AR95" s="183"/>
      <c r="AS95" s="183"/>
      <c r="AT95" s="183"/>
      <c r="AU95" s="183"/>
      <c r="AV95" s="183"/>
      <c r="AW95" s="183"/>
      <c r="AX95" s="183"/>
      <c r="AY95" s="183"/>
      <c r="AZ95" s="183"/>
      <c r="BA95" s="183"/>
      <c r="BB95" s="183"/>
      <c r="BC95" s="183"/>
      <c r="BD95" s="183"/>
      <c r="BE95" s="183"/>
      <c r="BF95" s="183"/>
      <c r="BG95" s="183"/>
      <c r="BH95" s="183"/>
      <c r="BI95" s="183"/>
      <c r="BJ95" s="183"/>
      <c r="BK95" s="183"/>
      <c r="BL95" s="183"/>
      <c r="BM95" s="183"/>
    </row>
    <row r="96" spans="1:65" x14ac:dyDescent="0.2">
      <c r="A96" s="184"/>
      <c r="B96" s="184"/>
      <c r="C96" s="184"/>
      <c r="D96" s="184"/>
      <c r="E96" s="184"/>
      <c r="F96" s="184"/>
      <c r="G96" s="184"/>
      <c r="H96" s="184"/>
      <c r="I96" s="184"/>
      <c r="J96" s="184"/>
      <c r="K96" s="183"/>
      <c r="L96" s="183"/>
      <c r="M96" s="183"/>
      <c r="N96" s="183"/>
      <c r="O96" s="183"/>
      <c r="P96" s="183"/>
      <c r="Q96" s="183"/>
      <c r="R96" s="183"/>
      <c r="S96" s="183"/>
      <c r="T96" s="183"/>
      <c r="U96" s="183"/>
      <c r="V96" s="183"/>
      <c r="W96" s="183"/>
      <c r="X96" s="183"/>
      <c r="Y96" s="183"/>
      <c r="Z96" s="183"/>
      <c r="AA96" s="183"/>
      <c r="AB96" s="183"/>
      <c r="AC96" s="183"/>
      <c r="AD96" s="183"/>
      <c r="AE96" s="183"/>
      <c r="AF96" s="183"/>
      <c r="AG96" s="183"/>
      <c r="AH96" s="183"/>
      <c r="AI96" s="183"/>
      <c r="AJ96" s="183"/>
      <c r="AK96" s="183"/>
      <c r="AL96" s="183"/>
      <c r="AM96" s="183"/>
      <c r="AN96" s="183"/>
      <c r="AO96" s="183"/>
      <c r="AP96" s="183"/>
      <c r="AQ96" s="183"/>
      <c r="AR96" s="183"/>
      <c r="AS96" s="183"/>
      <c r="AT96" s="183"/>
      <c r="AU96" s="183"/>
      <c r="AV96" s="183"/>
      <c r="AW96" s="183"/>
      <c r="AX96" s="183"/>
      <c r="AY96" s="183"/>
      <c r="AZ96" s="183"/>
      <c r="BA96" s="183"/>
      <c r="BB96" s="183"/>
      <c r="BC96" s="183"/>
      <c r="BD96" s="183"/>
      <c r="BE96" s="183"/>
      <c r="BF96" s="183"/>
      <c r="BG96" s="183"/>
      <c r="BH96" s="183"/>
      <c r="BI96" s="183"/>
      <c r="BJ96" s="183"/>
      <c r="BK96" s="183"/>
      <c r="BL96" s="183"/>
      <c r="BM96" s="183"/>
    </row>
    <row r="97" spans="1:65" x14ac:dyDescent="0.2">
      <c r="A97" s="184"/>
      <c r="B97" s="184"/>
      <c r="C97" s="184"/>
      <c r="D97" s="184"/>
      <c r="E97" s="184"/>
      <c r="F97" s="184"/>
      <c r="G97" s="184"/>
      <c r="H97" s="184"/>
      <c r="I97" s="184"/>
      <c r="J97" s="184"/>
      <c r="K97" s="183"/>
      <c r="L97" s="183"/>
      <c r="M97" s="183"/>
      <c r="N97" s="183"/>
      <c r="O97" s="183"/>
      <c r="P97" s="183"/>
      <c r="Q97" s="183"/>
      <c r="R97" s="183"/>
      <c r="S97" s="183"/>
      <c r="T97" s="183"/>
      <c r="U97" s="183"/>
      <c r="V97" s="183"/>
      <c r="W97" s="183"/>
      <c r="X97" s="183"/>
      <c r="Y97" s="183"/>
      <c r="Z97" s="183"/>
      <c r="AA97" s="183"/>
      <c r="AB97" s="183"/>
      <c r="AC97" s="183"/>
      <c r="AD97" s="183"/>
      <c r="AE97" s="183"/>
      <c r="AF97" s="183"/>
      <c r="AG97" s="183"/>
      <c r="AH97" s="183"/>
      <c r="AI97" s="183"/>
      <c r="AJ97" s="183"/>
      <c r="AK97" s="183"/>
      <c r="AL97" s="183"/>
      <c r="AM97" s="183"/>
      <c r="AN97" s="183"/>
      <c r="AO97" s="183"/>
      <c r="AP97" s="183"/>
      <c r="AQ97" s="183"/>
      <c r="AR97" s="183"/>
      <c r="AS97" s="183"/>
      <c r="AT97" s="183"/>
      <c r="AU97" s="183"/>
      <c r="AV97" s="183"/>
      <c r="AW97" s="183"/>
      <c r="AX97" s="183"/>
      <c r="AY97" s="183"/>
      <c r="AZ97" s="183"/>
      <c r="BA97" s="183"/>
      <c r="BB97" s="183"/>
      <c r="BC97" s="183"/>
      <c r="BD97" s="183"/>
      <c r="BE97" s="183"/>
      <c r="BF97" s="183"/>
      <c r="BG97" s="183"/>
      <c r="BH97" s="183"/>
      <c r="BI97" s="183"/>
      <c r="BJ97" s="183"/>
      <c r="BK97" s="183"/>
      <c r="BL97" s="183"/>
      <c r="BM97" s="183"/>
    </row>
    <row r="98" spans="1:65" x14ac:dyDescent="0.2">
      <c r="A98" s="184"/>
      <c r="B98" s="184"/>
      <c r="C98" s="184"/>
      <c r="D98" s="184"/>
      <c r="E98" s="184"/>
      <c r="F98" s="184"/>
      <c r="G98" s="184"/>
      <c r="H98" s="184"/>
      <c r="I98" s="184"/>
      <c r="J98" s="184"/>
      <c r="K98" s="183"/>
      <c r="L98" s="183"/>
      <c r="M98" s="183"/>
      <c r="N98" s="183"/>
      <c r="O98" s="183"/>
      <c r="P98" s="183"/>
      <c r="Q98" s="183"/>
      <c r="R98" s="183"/>
      <c r="S98" s="183"/>
      <c r="T98" s="183"/>
      <c r="U98" s="183"/>
      <c r="V98" s="183"/>
      <c r="W98" s="183"/>
      <c r="X98" s="183"/>
      <c r="Y98" s="183"/>
      <c r="Z98" s="183"/>
      <c r="AA98" s="183"/>
      <c r="AB98" s="183"/>
      <c r="AC98" s="183"/>
      <c r="AD98" s="183"/>
      <c r="AE98" s="183"/>
      <c r="AF98" s="183"/>
      <c r="AG98" s="183"/>
      <c r="AH98" s="183"/>
      <c r="AI98" s="183"/>
      <c r="AJ98" s="183"/>
      <c r="AK98" s="183"/>
      <c r="AL98" s="183"/>
      <c r="AM98" s="183"/>
      <c r="AN98" s="183"/>
      <c r="AO98" s="183"/>
      <c r="AP98" s="183"/>
      <c r="AQ98" s="183"/>
      <c r="AR98" s="183"/>
      <c r="AS98" s="183"/>
      <c r="AT98" s="183"/>
      <c r="AU98" s="183"/>
      <c r="AV98" s="183"/>
      <c r="AW98" s="183"/>
      <c r="AX98" s="183"/>
      <c r="AY98" s="183"/>
      <c r="AZ98" s="183"/>
      <c r="BA98" s="183"/>
      <c r="BB98" s="183"/>
      <c r="BC98" s="183"/>
      <c r="BD98" s="183"/>
      <c r="BE98" s="183"/>
      <c r="BF98" s="183"/>
      <c r="BG98" s="183"/>
      <c r="BH98" s="183"/>
      <c r="BI98" s="183"/>
      <c r="BJ98" s="183"/>
      <c r="BK98" s="183"/>
      <c r="BL98" s="183"/>
      <c r="BM98" s="183"/>
    </row>
    <row r="99" spans="1:65" x14ac:dyDescent="0.2">
      <c r="A99" s="184"/>
      <c r="B99" s="184"/>
      <c r="C99" s="184"/>
      <c r="D99" s="184"/>
      <c r="E99" s="184"/>
      <c r="F99" s="184"/>
      <c r="G99" s="184"/>
      <c r="H99" s="184"/>
      <c r="I99" s="184"/>
      <c r="J99" s="184"/>
      <c r="K99" s="183"/>
      <c r="L99" s="183"/>
      <c r="M99" s="183"/>
      <c r="N99" s="183"/>
      <c r="O99" s="183"/>
      <c r="P99" s="183"/>
      <c r="Q99" s="183"/>
      <c r="R99" s="183"/>
      <c r="S99" s="183"/>
      <c r="T99" s="183"/>
      <c r="U99" s="183"/>
      <c r="V99" s="183"/>
      <c r="W99" s="183"/>
      <c r="X99" s="183"/>
      <c r="Y99" s="183"/>
      <c r="Z99" s="183"/>
      <c r="AA99" s="183"/>
      <c r="AB99" s="183"/>
      <c r="AC99" s="183"/>
      <c r="AD99" s="183"/>
      <c r="AE99" s="183"/>
      <c r="AF99" s="183"/>
      <c r="AG99" s="183"/>
      <c r="AH99" s="183"/>
      <c r="AI99" s="183"/>
      <c r="AJ99" s="183"/>
      <c r="AK99" s="183"/>
      <c r="AL99" s="183"/>
      <c r="AM99" s="183"/>
      <c r="AN99" s="183"/>
      <c r="AO99" s="183"/>
      <c r="AP99" s="183"/>
      <c r="AQ99" s="183"/>
      <c r="AR99" s="183"/>
      <c r="AS99" s="183"/>
      <c r="AT99" s="183"/>
      <c r="AU99" s="183"/>
      <c r="AV99" s="183"/>
      <c r="AW99" s="183"/>
      <c r="AX99" s="183"/>
      <c r="AY99" s="183"/>
      <c r="AZ99" s="183"/>
      <c r="BA99" s="183"/>
      <c r="BB99" s="183"/>
      <c r="BC99" s="183"/>
      <c r="BD99" s="183"/>
      <c r="BE99" s="183"/>
      <c r="BF99" s="183"/>
      <c r="BG99" s="183"/>
      <c r="BH99" s="183"/>
      <c r="BI99" s="183"/>
      <c r="BJ99" s="183"/>
      <c r="BK99" s="183"/>
      <c r="BL99" s="183"/>
      <c r="BM99" s="183"/>
    </row>
    <row r="100" spans="1:65" x14ac:dyDescent="0.2">
      <c r="A100" s="184"/>
      <c r="B100" s="184"/>
      <c r="C100" s="184"/>
      <c r="D100" s="184"/>
      <c r="E100" s="184"/>
      <c r="F100" s="184"/>
      <c r="G100" s="184"/>
      <c r="H100" s="184"/>
      <c r="I100" s="184"/>
      <c r="J100" s="184"/>
      <c r="K100" s="183"/>
      <c r="L100" s="183"/>
      <c r="M100" s="183"/>
      <c r="N100" s="183"/>
      <c r="O100" s="183"/>
      <c r="P100" s="183"/>
      <c r="Q100" s="183"/>
      <c r="R100" s="183"/>
      <c r="S100" s="183"/>
      <c r="T100" s="183"/>
      <c r="U100" s="183"/>
      <c r="V100" s="183"/>
      <c r="W100" s="183"/>
      <c r="X100" s="183"/>
      <c r="Y100" s="183"/>
      <c r="Z100" s="183"/>
      <c r="AA100" s="183"/>
      <c r="AB100" s="183"/>
      <c r="AC100" s="183"/>
      <c r="AD100" s="183"/>
      <c r="AE100" s="183"/>
      <c r="AF100" s="183"/>
      <c r="AG100" s="183"/>
      <c r="AH100" s="183"/>
      <c r="AI100" s="183"/>
      <c r="AJ100" s="183"/>
      <c r="AK100" s="183"/>
      <c r="AL100" s="183"/>
      <c r="AM100" s="183"/>
      <c r="AN100" s="183"/>
      <c r="AO100" s="183"/>
      <c r="AP100" s="183"/>
      <c r="AQ100" s="183"/>
      <c r="AR100" s="183"/>
      <c r="AS100" s="183"/>
      <c r="AT100" s="183"/>
      <c r="AU100" s="183"/>
      <c r="AV100" s="183"/>
      <c r="AW100" s="183"/>
      <c r="AX100" s="183"/>
      <c r="AY100" s="183"/>
      <c r="AZ100" s="183"/>
      <c r="BA100" s="183"/>
      <c r="BB100" s="183"/>
      <c r="BC100" s="183"/>
      <c r="BD100" s="183"/>
      <c r="BE100" s="183"/>
      <c r="BF100" s="183"/>
      <c r="BG100" s="183"/>
      <c r="BH100" s="183"/>
      <c r="BI100" s="183"/>
      <c r="BJ100" s="183"/>
      <c r="BK100" s="183"/>
      <c r="BL100" s="183"/>
      <c r="BM100" s="183"/>
    </row>
    <row r="101" spans="1:65" x14ac:dyDescent="0.2">
      <c r="A101" s="184"/>
      <c r="B101" s="184"/>
      <c r="C101" s="184"/>
      <c r="D101" s="184"/>
      <c r="E101" s="184"/>
      <c r="F101" s="184"/>
      <c r="G101" s="184"/>
      <c r="H101" s="184"/>
      <c r="I101" s="184"/>
      <c r="J101" s="184"/>
      <c r="K101" s="183"/>
      <c r="L101" s="183"/>
      <c r="M101" s="183"/>
      <c r="N101" s="183"/>
      <c r="O101" s="183"/>
      <c r="P101" s="183"/>
      <c r="Q101" s="183"/>
      <c r="R101" s="183"/>
      <c r="S101" s="183"/>
      <c r="T101" s="183"/>
      <c r="U101" s="183"/>
      <c r="V101" s="183"/>
      <c r="W101" s="183"/>
      <c r="X101" s="183"/>
      <c r="Y101" s="183"/>
      <c r="Z101" s="183"/>
      <c r="AA101" s="183"/>
      <c r="AB101" s="183"/>
      <c r="AC101" s="183"/>
      <c r="AD101" s="183"/>
      <c r="AE101" s="183"/>
      <c r="AF101" s="183"/>
      <c r="AG101" s="183"/>
      <c r="AH101" s="183"/>
      <c r="AI101" s="183"/>
      <c r="AJ101" s="183"/>
      <c r="AK101" s="183"/>
      <c r="AL101" s="183"/>
      <c r="AM101" s="183"/>
      <c r="AN101" s="183"/>
      <c r="AO101" s="183"/>
      <c r="AP101" s="183"/>
      <c r="AQ101" s="183"/>
      <c r="AR101" s="183"/>
      <c r="AS101" s="183"/>
      <c r="AT101" s="183"/>
      <c r="AU101" s="183"/>
      <c r="AV101" s="183"/>
      <c r="AW101" s="183"/>
      <c r="AX101" s="183"/>
      <c r="AY101" s="183"/>
      <c r="AZ101" s="183"/>
      <c r="BA101" s="183"/>
      <c r="BB101" s="183"/>
      <c r="BC101" s="183"/>
      <c r="BD101" s="183"/>
      <c r="BE101" s="183"/>
      <c r="BF101" s="183"/>
      <c r="BG101" s="183"/>
      <c r="BH101" s="183"/>
      <c r="BI101" s="183"/>
      <c r="BJ101" s="183"/>
      <c r="BK101" s="183"/>
      <c r="BL101" s="183"/>
      <c r="BM101" s="183"/>
    </row>
    <row r="102" spans="1:65" x14ac:dyDescent="0.2">
      <c r="A102" s="184"/>
      <c r="B102" s="184"/>
      <c r="C102" s="184"/>
      <c r="D102" s="184"/>
      <c r="E102" s="184"/>
      <c r="F102" s="184"/>
      <c r="G102" s="184"/>
      <c r="H102" s="184"/>
      <c r="I102" s="184"/>
      <c r="J102" s="184"/>
      <c r="K102" s="183"/>
      <c r="L102" s="183"/>
      <c r="M102" s="183"/>
      <c r="N102" s="183"/>
      <c r="O102" s="183"/>
      <c r="P102" s="183"/>
      <c r="Q102" s="183"/>
      <c r="R102" s="183"/>
      <c r="S102" s="183"/>
      <c r="T102" s="183"/>
      <c r="U102" s="183"/>
      <c r="V102" s="183"/>
      <c r="W102" s="183"/>
      <c r="X102" s="183"/>
      <c r="Y102" s="183"/>
      <c r="Z102" s="183"/>
      <c r="AA102" s="183"/>
      <c r="AB102" s="183"/>
      <c r="AC102" s="183"/>
      <c r="AD102" s="183"/>
      <c r="AE102" s="183"/>
      <c r="AF102" s="183"/>
      <c r="AG102" s="183"/>
      <c r="AH102" s="183"/>
      <c r="AI102" s="183"/>
      <c r="AJ102" s="183"/>
      <c r="AK102" s="183"/>
      <c r="AL102" s="183"/>
      <c r="AM102" s="183"/>
      <c r="AN102" s="183"/>
      <c r="AO102" s="183"/>
      <c r="AP102" s="183"/>
      <c r="AQ102" s="183"/>
      <c r="AR102" s="183"/>
      <c r="AS102" s="183"/>
      <c r="AT102" s="183"/>
      <c r="AU102" s="183"/>
      <c r="AV102" s="183"/>
      <c r="AW102" s="183"/>
      <c r="AX102" s="183"/>
      <c r="AY102" s="183"/>
      <c r="AZ102" s="183"/>
      <c r="BA102" s="183"/>
      <c r="BB102" s="183"/>
      <c r="BC102" s="183"/>
      <c r="BD102" s="183"/>
      <c r="BE102" s="183"/>
      <c r="BF102" s="183"/>
      <c r="BG102" s="183"/>
      <c r="BH102" s="183"/>
      <c r="BI102" s="183"/>
      <c r="BJ102" s="183"/>
      <c r="BK102" s="183"/>
      <c r="BL102" s="183"/>
      <c r="BM102" s="183"/>
    </row>
    <row r="103" spans="1:65" x14ac:dyDescent="0.2">
      <c r="A103" s="184"/>
      <c r="B103" s="184"/>
      <c r="C103" s="184"/>
      <c r="D103" s="184"/>
      <c r="E103" s="184"/>
      <c r="F103" s="184"/>
      <c r="G103" s="184"/>
      <c r="H103" s="184"/>
      <c r="I103" s="184"/>
      <c r="J103" s="184"/>
      <c r="K103" s="183"/>
      <c r="L103" s="183"/>
      <c r="M103" s="183"/>
      <c r="N103" s="183"/>
      <c r="O103" s="183"/>
      <c r="P103" s="183"/>
      <c r="Q103" s="183"/>
      <c r="R103" s="183"/>
      <c r="S103" s="183"/>
      <c r="T103" s="183"/>
      <c r="U103" s="183"/>
      <c r="V103" s="183"/>
      <c r="W103" s="183"/>
      <c r="X103" s="183"/>
      <c r="Y103" s="183"/>
      <c r="Z103" s="183"/>
      <c r="AA103" s="183"/>
      <c r="AB103" s="183"/>
      <c r="AC103" s="183"/>
      <c r="AD103" s="183"/>
      <c r="AE103" s="183"/>
      <c r="AF103" s="183"/>
      <c r="AG103" s="183"/>
      <c r="AH103" s="183"/>
      <c r="AI103" s="183"/>
      <c r="AJ103" s="183"/>
      <c r="AK103" s="183"/>
      <c r="AL103" s="183"/>
      <c r="AM103" s="183"/>
      <c r="AN103" s="183"/>
      <c r="AO103" s="183"/>
      <c r="AP103" s="183"/>
      <c r="AQ103" s="183"/>
      <c r="AR103" s="183"/>
      <c r="AS103" s="183"/>
      <c r="AT103" s="183"/>
      <c r="AU103" s="183"/>
      <c r="AV103" s="183"/>
      <c r="AW103" s="183"/>
      <c r="AX103" s="183"/>
      <c r="AY103" s="183"/>
      <c r="AZ103" s="183"/>
      <c r="BA103" s="183"/>
      <c r="BB103" s="183"/>
      <c r="BC103" s="183"/>
      <c r="BD103" s="183"/>
      <c r="BE103" s="183"/>
      <c r="BF103" s="183"/>
      <c r="BG103" s="183"/>
      <c r="BH103" s="183"/>
      <c r="BI103" s="183"/>
      <c r="BJ103" s="183"/>
      <c r="BK103" s="183"/>
      <c r="BL103" s="183"/>
      <c r="BM103" s="183"/>
    </row>
    <row r="104" spans="1:65" x14ac:dyDescent="0.2">
      <c r="A104" s="184"/>
      <c r="B104" s="184"/>
      <c r="C104" s="184"/>
      <c r="D104" s="184"/>
      <c r="E104" s="184"/>
      <c r="F104" s="184"/>
      <c r="G104" s="184"/>
      <c r="H104" s="184"/>
      <c r="I104" s="184"/>
      <c r="J104" s="184"/>
      <c r="K104" s="183"/>
      <c r="L104" s="183"/>
      <c r="M104" s="183"/>
      <c r="N104" s="183"/>
      <c r="O104" s="183"/>
      <c r="P104" s="183"/>
      <c r="Q104" s="183"/>
      <c r="R104" s="183"/>
      <c r="S104" s="183"/>
      <c r="T104" s="183"/>
      <c r="U104" s="183"/>
      <c r="V104" s="183"/>
      <c r="W104" s="183"/>
      <c r="X104" s="183"/>
      <c r="Y104" s="183"/>
      <c r="Z104" s="183"/>
      <c r="AA104" s="183"/>
      <c r="AB104" s="183"/>
      <c r="AC104" s="183"/>
      <c r="AD104" s="183"/>
      <c r="AE104" s="183"/>
      <c r="AF104" s="183"/>
      <c r="AG104" s="183"/>
      <c r="AH104" s="183"/>
      <c r="AI104" s="183"/>
      <c r="AJ104" s="183"/>
      <c r="AK104" s="183"/>
      <c r="AL104" s="183"/>
      <c r="AM104" s="183"/>
      <c r="AN104" s="183"/>
      <c r="AO104" s="183"/>
      <c r="AP104" s="183"/>
      <c r="AQ104" s="183"/>
      <c r="AR104" s="183"/>
      <c r="AS104" s="183"/>
      <c r="AT104" s="183"/>
      <c r="AU104" s="183"/>
      <c r="AV104" s="183"/>
      <c r="AW104" s="183"/>
      <c r="AX104" s="183"/>
      <c r="AY104" s="183"/>
      <c r="AZ104" s="183"/>
      <c r="BA104" s="183"/>
      <c r="BB104" s="183"/>
      <c r="BC104" s="183"/>
      <c r="BD104" s="183"/>
      <c r="BE104" s="183"/>
      <c r="BF104" s="183"/>
      <c r="BG104" s="183"/>
      <c r="BH104" s="183"/>
      <c r="BI104" s="183"/>
      <c r="BJ104" s="183"/>
      <c r="BK104" s="183"/>
      <c r="BL104" s="183"/>
      <c r="BM104" s="183"/>
    </row>
    <row r="105" spans="1:65" x14ac:dyDescent="0.2">
      <c r="A105" s="183"/>
      <c r="B105" s="183"/>
      <c r="C105" s="183"/>
      <c r="D105" s="183"/>
      <c r="E105" s="183"/>
      <c r="F105" s="183"/>
      <c r="G105" s="183"/>
      <c r="H105" s="183"/>
      <c r="I105" s="183"/>
      <c r="J105" s="183"/>
      <c r="K105" s="183"/>
      <c r="L105" s="183"/>
      <c r="M105" s="183"/>
      <c r="N105" s="183"/>
      <c r="O105" s="183"/>
      <c r="P105" s="183"/>
      <c r="Q105" s="183"/>
      <c r="R105" s="183"/>
      <c r="S105" s="183"/>
      <c r="T105" s="183"/>
      <c r="U105" s="183"/>
      <c r="V105" s="183"/>
      <c r="W105" s="183"/>
      <c r="X105" s="183"/>
      <c r="Y105" s="183"/>
      <c r="Z105" s="183"/>
      <c r="AA105" s="183"/>
      <c r="AB105" s="183"/>
      <c r="AC105" s="183"/>
      <c r="AD105" s="183"/>
      <c r="AE105" s="183"/>
      <c r="AF105" s="183"/>
      <c r="AG105" s="183"/>
      <c r="AH105" s="183"/>
      <c r="AI105" s="183"/>
      <c r="AJ105" s="183"/>
      <c r="AK105" s="183"/>
      <c r="AL105" s="183"/>
      <c r="AM105" s="183"/>
      <c r="AN105" s="183"/>
      <c r="AO105" s="183"/>
      <c r="AP105" s="183"/>
      <c r="AQ105" s="183"/>
      <c r="AR105" s="183"/>
      <c r="AS105" s="183"/>
      <c r="AT105" s="183"/>
      <c r="AU105" s="183"/>
      <c r="AV105" s="183"/>
      <c r="AW105" s="183"/>
      <c r="AX105" s="183"/>
      <c r="AY105" s="183"/>
      <c r="AZ105" s="183"/>
      <c r="BA105" s="183"/>
      <c r="BB105" s="183"/>
      <c r="BC105" s="183"/>
      <c r="BD105" s="183"/>
      <c r="BE105" s="183"/>
      <c r="BF105" s="183"/>
      <c r="BG105" s="183"/>
      <c r="BH105" s="183"/>
      <c r="BI105" s="183"/>
      <c r="BJ105" s="183"/>
      <c r="BK105" s="183"/>
      <c r="BL105" s="183"/>
      <c r="BM105" s="183"/>
    </row>
    <row r="106" spans="1:65" x14ac:dyDescent="0.2">
      <c r="A106" s="183"/>
      <c r="B106" s="183"/>
      <c r="C106" s="183"/>
      <c r="D106" s="183"/>
      <c r="E106" s="183"/>
      <c r="F106" s="183"/>
      <c r="G106" s="183"/>
      <c r="H106" s="183"/>
      <c r="I106" s="183"/>
      <c r="J106" s="183"/>
      <c r="K106" s="183"/>
      <c r="L106" s="183"/>
      <c r="M106" s="183"/>
      <c r="N106" s="183"/>
      <c r="O106" s="183"/>
      <c r="P106" s="183"/>
      <c r="Q106" s="183"/>
      <c r="R106" s="183"/>
      <c r="S106" s="183"/>
      <c r="T106" s="183"/>
      <c r="U106" s="183"/>
      <c r="V106" s="183"/>
      <c r="W106" s="183"/>
      <c r="X106" s="183"/>
      <c r="Y106" s="183"/>
      <c r="Z106" s="183"/>
      <c r="AA106" s="183"/>
      <c r="AB106" s="183"/>
      <c r="AC106" s="183"/>
      <c r="AD106" s="183"/>
      <c r="AE106" s="183"/>
      <c r="AF106" s="183"/>
      <c r="AG106" s="183"/>
      <c r="AH106" s="183"/>
      <c r="AI106" s="183"/>
      <c r="AJ106" s="183"/>
      <c r="AK106" s="183"/>
      <c r="AL106" s="183"/>
      <c r="AM106" s="183"/>
      <c r="AN106" s="183"/>
      <c r="AO106" s="183"/>
      <c r="AP106" s="183"/>
      <c r="AQ106" s="183"/>
      <c r="AR106" s="183"/>
      <c r="AS106" s="183"/>
      <c r="AT106" s="183"/>
      <c r="AU106" s="183"/>
      <c r="AV106" s="183"/>
      <c r="AW106" s="183"/>
      <c r="AX106" s="183"/>
      <c r="AY106" s="183"/>
      <c r="AZ106" s="183"/>
      <c r="BA106" s="183"/>
      <c r="BB106" s="183"/>
      <c r="BC106" s="183"/>
      <c r="BD106" s="183"/>
      <c r="BE106" s="183"/>
      <c r="BF106" s="183"/>
      <c r="BG106" s="183"/>
      <c r="BH106" s="183"/>
      <c r="BI106" s="183"/>
      <c r="BJ106" s="183"/>
      <c r="BK106" s="183"/>
      <c r="BL106" s="183"/>
      <c r="BM106" s="183"/>
    </row>
    <row r="107" spans="1:65" x14ac:dyDescent="0.2">
      <c r="A107" s="183"/>
      <c r="B107" s="183"/>
      <c r="C107" s="183"/>
      <c r="D107" s="183"/>
      <c r="E107" s="183"/>
      <c r="F107" s="183"/>
      <c r="G107" s="183"/>
      <c r="H107" s="183"/>
      <c r="I107" s="183"/>
      <c r="J107" s="183"/>
      <c r="K107" s="183"/>
      <c r="L107" s="183"/>
      <c r="M107" s="183"/>
      <c r="N107" s="183"/>
      <c r="O107" s="183"/>
      <c r="P107" s="183"/>
      <c r="Q107" s="183"/>
      <c r="R107" s="183"/>
      <c r="S107" s="183"/>
      <c r="T107" s="183"/>
      <c r="U107" s="183"/>
      <c r="V107" s="183"/>
      <c r="W107" s="183"/>
      <c r="X107" s="183"/>
      <c r="Y107" s="183"/>
      <c r="Z107" s="183"/>
      <c r="AA107" s="183"/>
      <c r="AB107" s="183"/>
      <c r="AC107" s="183"/>
      <c r="AD107" s="183"/>
      <c r="AE107" s="183"/>
      <c r="AF107" s="183"/>
      <c r="AG107" s="183"/>
      <c r="AH107" s="183"/>
      <c r="AI107" s="183"/>
      <c r="AJ107" s="183"/>
      <c r="AK107" s="183"/>
      <c r="AL107" s="183"/>
      <c r="AM107" s="183"/>
      <c r="AN107" s="183"/>
      <c r="AO107" s="183"/>
      <c r="AP107" s="183"/>
      <c r="AQ107" s="183"/>
      <c r="AR107" s="183"/>
      <c r="AS107" s="183"/>
      <c r="AT107" s="183"/>
      <c r="AU107" s="183"/>
      <c r="AV107" s="183"/>
      <c r="AW107" s="183"/>
      <c r="AX107" s="183"/>
      <c r="AY107" s="183"/>
      <c r="AZ107" s="183"/>
      <c r="BA107" s="183"/>
      <c r="BB107" s="183"/>
      <c r="BC107" s="183"/>
      <c r="BD107" s="183"/>
      <c r="BE107" s="183"/>
      <c r="BF107" s="183"/>
      <c r="BG107" s="183"/>
      <c r="BH107" s="183"/>
      <c r="BI107" s="183"/>
      <c r="BJ107" s="183"/>
      <c r="BK107" s="183"/>
      <c r="BL107" s="183"/>
      <c r="BM107" s="183"/>
    </row>
    <row r="108" spans="1:65" x14ac:dyDescent="0.2">
      <c r="A108" s="183"/>
      <c r="B108" s="183"/>
      <c r="C108" s="183"/>
      <c r="D108" s="183"/>
      <c r="E108" s="183"/>
      <c r="F108" s="183"/>
      <c r="G108" s="183"/>
      <c r="H108" s="183"/>
      <c r="I108" s="183"/>
      <c r="J108" s="183"/>
      <c r="K108" s="183"/>
      <c r="L108" s="183"/>
      <c r="M108" s="183"/>
      <c r="N108" s="183"/>
      <c r="O108" s="183"/>
      <c r="P108" s="183"/>
      <c r="Q108" s="183"/>
      <c r="R108" s="183"/>
      <c r="S108" s="183"/>
      <c r="T108" s="183"/>
      <c r="U108" s="183"/>
      <c r="V108" s="183"/>
      <c r="W108" s="183"/>
      <c r="X108" s="183"/>
      <c r="Y108" s="183"/>
      <c r="Z108" s="183"/>
      <c r="AA108" s="183"/>
      <c r="AB108" s="183"/>
      <c r="AC108" s="183"/>
      <c r="AD108" s="183"/>
      <c r="AE108" s="183"/>
      <c r="AF108" s="183"/>
      <c r="AG108" s="183"/>
      <c r="AH108" s="183"/>
      <c r="AI108" s="183"/>
      <c r="AJ108" s="183"/>
      <c r="AK108" s="183"/>
      <c r="AL108" s="183"/>
      <c r="AM108" s="183"/>
      <c r="AN108" s="183"/>
      <c r="AO108" s="183"/>
      <c r="AP108" s="183"/>
      <c r="AQ108" s="183"/>
      <c r="AR108" s="183"/>
      <c r="AS108" s="183"/>
      <c r="AT108" s="183"/>
      <c r="AU108" s="183"/>
      <c r="AV108" s="183"/>
      <c r="AW108" s="183"/>
      <c r="AX108" s="183"/>
      <c r="AY108" s="183"/>
      <c r="AZ108" s="183"/>
      <c r="BA108" s="183"/>
      <c r="BB108" s="183"/>
      <c r="BC108" s="183"/>
      <c r="BD108" s="183"/>
      <c r="BE108" s="183"/>
      <c r="BF108" s="183"/>
      <c r="BG108" s="183"/>
      <c r="BH108" s="183"/>
      <c r="BI108" s="183"/>
      <c r="BJ108" s="183"/>
      <c r="BK108" s="183"/>
      <c r="BL108" s="183"/>
      <c r="BM108" s="183"/>
    </row>
    <row r="109" spans="1:65" x14ac:dyDescent="0.2">
      <c r="A109" s="183"/>
      <c r="B109" s="183"/>
      <c r="C109" s="183"/>
      <c r="D109" s="183"/>
      <c r="E109" s="183"/>
      <c r="F109" s="183"/>
      <c r="G109" s="183"/>
      <c r="H109" s="183"/>
      <c r="I109" s="183"/>
      <c r="J109" s="183"/>
      <c r="K109" s="183"/>
      <c r="L109" s="183"/>
      <c r="M109" s="183"/>
      <c r="N109" s="183"/>
      <c r="O109" s="183"/>
      <c r="P109" s="183"/>
      <c r="Q109" s="183"/>
      <c r="R109" s="183"/>
      <c r="S109" s="183"/>
      <c r="T109" s="183"/>
      <c r="U109" s="183"/>
      <c r="V109" s="183"/>
      <c r="W109" s="183"/>
      <c r="X109" s="183"/>
      <c r="Y109" s="183"/>
      <c r="Z109" s="183"/>
      <c r="AA109" s="183"/>
      <c r="AB109" s="183"/>
      <c r="AC109" s="183"/>
      <c r="AD109" s="183"/>
      <c r="AE109" s="183"/>
      <c r="AF109" s="183"/>
      <c r="AG109" s="183"/>
      <c r="AH109" s="183"/>
      <c r="AI109" s="183"/>
      <c r="AJ109" s="183"/>
      <c r="AK109" s="183"/>
      <c r="AL109" s="183"/>
      <c r="AM109" s="183"/>
      <c r="AN109" s="183"/>
      <c r="AO109" s="183"/>
      <c r="AP109" s="183"/>
      <c r="AQ109" s="183"/>
      <c r="AR109" s="183"/>
      <c r="AS109" s="183"/>
      <c r="AT109" s="183"/>
      <c r="AU109" s="183"/>
      <c r="AV109" s="183"/>
      <c r="AW109" s="183"/>
      <c r="AX109" s="183"/>
      <c r="AY109" s="183"/>
      <c r="AZ109" s="183"/>
      <c r="BA109" s="183"/>
      <c r="BB109" s="183"/>
      <c r="BC109" s="183"/>
      <c r="BD109" s="183"/>
      <c r="BE109" s="183"/>
      <c r="BF109" s="183"/>
      <c r="BG109" s="183"/>
      <c r="BH109" s="183"/>
      <c r="BI109" s="183"/>
      <c r="BJ109" s="183"/>
      <c r="BK109" s="183"/>
      <c r="BL109" s="183"/>
      <c r="BM109" s="183"/>
    </row>
    <row r="110" spans="1:65" x14ac:dyDescent="0.2">
      <c r="A110" s="183"/>
      <c r="B110" s="183"/>
      <c r="C110" s="183"/>
      <c r="D110" s="183"/>
      <c r="E110" s="183"/>
      <c r="F110" s="183"/>
      <c r="G110" s="183"/>
      <c r="H110" s="183"/>
      <c r="I110" s="183"/>
      <c r="J110" s="183"/>
      <c r="K110" s="183"/>
      <c r="L110" s="183"/>
      <c r="M110" s="183"/>
      <c r="N110" s="183"/>
      <c r="O110" s="183"/>
      <c r="P110" s="183"/>
      <c r="Q110" s="183"/>
      <c r="R110" s="183"/>
      <c r="S110" s="183"/>
      <c r="T110" s="183"/>
      <c r="U110" s="183"/>
      <c r="V110" s="183"/>
      <c r="W110" s="183"/>
      <c r="X110" s="183"/>
      <c r="Y110" s="183"/>
      <c r="Z110" s="183"/>
      <c r="AA110" s="183"/>
      <c r="AB110" s="183"/>
      <c r="AC110" s="183"/>
      <c r="AD110" s="183"/>
      <c r="AE110" s="183"/>
      <c r="AF110" s="183"/>
      <c r="AG110" s="183"/>
      <c r="AH110" s="183"/>
      <c r="AI110" s="183"/>
      <c r="AJ110" s="183"/>
      <c r="AK110" s="183"/>
      <c r="AL110" s="183"/>
      <c r="AM110" s="183"/>
      <c r="AN110" s="183"/>
      <c r="AO110" s="183"/>
      <c r="AP110" s="183"/>
      <c r="AQ110" s="183"/>
      <c r="AR110" s="183"/>
      <c r="AS110" s="183"/>
      <c r="AT110" s="183"/>
      <c r="AU110" s="183"/>
      <c r="AV110" s="183"/>
      <c r="AW110" s="183"/>
      <c r="AX110" s="183"/>
      <c r="AY110" s="183"/>
      <c r="AZ110" s="183"/>
      <c r="BA110" s="183"/>
      <c r="BB110" s="183"/>
      <c r="BC110" s="183"/>
      <c r="BD110" s="183"/>
      <c r="BE110" s="183"/>
      <c r="BF110" s="183"/>
      <c r="BG110" s="183"/>
      <c r="BH110" s="183"/>
      <c r="BI110" s="183"/>
      <c r="BJ110" s="183"/>
      <c r="BK110" s="183"/>
      <c r="BL110" s="183"/>
      <c r="BM110" s="183"/>
    </row>
    <row r="111" spans="1:65" x14ac:dyDescent="0.2">
      <c r="A111" s="183"/>
      <c r="B111" s="183"/>
      <c r="C111" s="183"/>
      <c r="D111" s="183"/>
      <c r="E111" s="183"/>
      <c r="F111" s="183"/>
      <c r="G111" s="183"/>
      <c r="H111" s="183"/>
      <c r="I111" s="183"/>
      <c r="J111" s="183"/>
      <c r="K111" s="183"/>
      <c r="L111" s="183"/>
      <c r="M111" s="183"/>
      <c r="N111" s="183"/>
      <c r="O111" s="183"/>
      <c r="P111" s="183"/>
      <c r="Q111" s="183"/>
      <c r="R111" s="183"/>
      <c r="S111" s="183"/>
      <c r="T111" s="183"/>
      <c r="U111" s="183"/>
      <c r="V111" s="183"/>
      <c r="W111" s="183"/>
      <c r="X111" s="183"/>
      <c r="Y111" s="183"/>
      <c r="Z111" s="183"/>
      <c r="AA111" s="183"/>
      <c r="AB111" s="183"/>
      <c r="AC111" s="183"/>
      <c r="AD111" s="183"/>
      <c r="AE111" s="183"/>
      <c r="AF111" s="183"/>
      <c r="AG111" s="183"/>
      <c r="AH111" s="183"/>
      <c r="AI111" s="183"/>
      <c r="AJ111" s="183"/>
      <c r="AK111" s="183"/>
      <c r="AL111" s="183"/>
      <c r="AM111" s="183"/>
      <c r="AN111" s="183"/>
      <c r="AO111" s="183"/>
      <c r="AP111" s="183"/>
      <c r="AQ111" s="183"/>
      <c r="AR111" s="183"/>
      <c r="AS111" s="183"/>
      <c r="AT111" s="183"/>
      <c r="AU111" s="183"/>
      <c r="AV111" s="183"/>
      <c r="AW111" s="183"/>
      <c r="AX111" s="183"/>
      <c r="AY111" s="183"/>
      <c r="AZ111" s="183"/>
      <c r="BA111" s="183"/>
      <c r="BB111" s="183"/>
      <c r="BC111" s="183"/>
      <c r="BD111" s="183"/>
      <c r="BE111" s="183"/>
      <c r="BF111" s="183"/>
      <c r="BG111" s="183"/>
      <c r="BH111" s="183"/>
      <c r="BI111" s="183"/>
      <c r="BJ111" s="183"/>
      <c r="BK111" s="183"/>
      <c r="BL111" s="183"/>
      <c r="BM111" s="183"/>
    </row>
    <row r="112" spans="1:65" x14ac:dyDescent="0.2">
      <c r="A112" s="183"/>
      <c r="B112" s="183"/>
      <c r="C112" s="183"/>
      <c r="D112" s="183"/>
      <c r="E112" s="183"/>
      <c r="F112" s="183"/>
      <c r="G112" s="183"/>
      <c r="H112" s="183"/>
      <c r="I112" s="183"/>
      <c r="J112" s="183"/>
      <c r="K112" s="183"/>
      <c r="L112" s="183"/>
      <c r="M112" s="183"/>
      <c r="N112" s="183"/>
      <c r="O112" s="183"/>
      <c r="P112" s="183"/>
      <c r="Q112" s="183"/>
      <c r="R112" s="183"/>
      <c r="S112" s="183"/>
      <c r="T112" s="183"/>
      <c r="U112" s="183"/>
      <c r="V112" s="183"/>
      <c r="W112" s="183"/>
      <c r="X112" s="183"/>
      <c r="Y112" s="183"/>
      <c r="Z112" s="183"/>
      <c r="AA112" s="183"/>
      <c r="AB112" s="183"/>
      <c r="AC112" s="183"/>
      <c r="AD112" s="183"/>
      <c r="AE112" s="183"/>
      <c r="AF112" s="183"/>
      <c r="AG112" s="183"/>
      <c r="AH112" s="183"/>
      <c r="AI112" s="183"/>
      <c r="AJ112" s="183"/>
      <c r="AK112" s="183"/>
      <c r="AL112" s="183"/>
      <c r="AM112" s="183"/>
      <c r="AN112" s="183"/>
      <c r="AO112" s="183"/>
      <c r="AP112" s="183"/>
      <c r="AQ112" s="183"/>
      <c r="AR112" s="183"/>
      <c r="AS112" s="183"/>
      <c r="AT112" s="183"/>
      <c r="AU112" s="183"/>
      <c r="AV112" s="183"/>
      <c r="AW112" s="183"/>
      <c r="AX112" s="183"/>
      <c r="AY112" s="183"/>
      <c r="AZ112" s="183"/>
      <c r="BA112" s="183"/>
      <c r="BB112" s="183"/>
      <c r="BC112" s="183"/>
      <c r="BD112" s="183"/>
      <c r="BE112" s="183"/>
      <c r="BF112" s="183"/>
      <c r="BG112" s="183"/>
      <c r="BH112" s="183"/>
      <c r="BI112" s="183"/>
      <c r="BJ112" s="183"/>
      <c r="BK112" s="183"/>
      <c r="BL112" s="183"/>
      <c r="BM112" s="183"/>
    </row>
    <row r="113" spans="1:65" x14ac:dyDescent="0.2">
      <c r="A113" s="183"/>
      <c r="B113" s="183"/>
      <c r="C113" s="183"/>
      <c r="D113" s="183"/>
      <c r="E113" s="183"/>
      <c r="F113" s="183"/>
      <c r="G113" s="183"/>
      <c r="H113" s="183"/>
      <c r="I113" s="183"/>
      <c r="J113" s="183"/>
      <c r="K113" s="183"/>
      <c r="L113" s="183"/>
      <c r="M113" s="183"/>
      <c r="N113" s="183"/>
      <c r="O113" s="183"/>
      <c r="P113" s="183"/>
      <c r="Q113" s="183"/>
      <c r="R113" s="183"/>
      <c r="S113" s="183"/>
      <c r="T113" s="183"/>
      <c r="U113" s="183"/>
      <c r="V113" s="183"/>
      <c r="W113" s="183"/>
      <c r="X113" s="183"/>
      <c r="Y113" s="183"/>
      <c r="Z113" s="183"/>
      <c r="AA113" s="183"/>
      <c r="AB113" s="183"/>
      <c r="AC113" s="183"/>
      <c r="AD113" s="183"/>
      <c r="AE113" s="183"/>
      <c r="AF113" s="183"/>
      <c r="AG113" s="183"/>
      <c r="AH113" s="183"/>
      <c r="AI113" s="183"/>
      <c r="AJ113" s="183"/>
      <c r="AK113" s="183"/>
      <c r="AL113" s="183"/>
      <c r="AM113" s="183"/>
      <c r="AN113" s="183"/>
      <c r="AO113" s="183"/>
      <c r="AP113" s="183"/>
      <c r="AQ113" s="183"/>
      <c r="AR113" s="183"/>
      <c r="AS113" s="183"/>
      <c r="AT113" s="183"/>
      <c r="AU113" s="183"/>
      <c r="AV113" s="183"/>
      <c r="AW113" s="183"/>
      <c r="AX113" s="183"/>
      <c r="AY113" s="183"/>
      <c r="AZ113" s="183"/>
      <c r="BA113" s="183"/>
      <c r="BB113" s="183"/>
      <c r="BC113" s="183"/>
      <c r="BD113" s="183"/>
      <c r="BE113" s="183"/>
      <c r="BF113" s="183"/>
      <c r="BG113" s="183"/>
      <c r="BH113" s="183"/>
      <c r="BI113" s="183"/>
      <c r="BJ113" s="183"/>
      <c r="BK113" s="183"/>
      <c r="BL113" s="183"/>
      <c r="BM113" s="183"/>
    </row>
    <row r="114" spans="1:65" x14ac:dyDescent="0.2">
      <c r="A114" s="183"/>
      <c r="B114" s="183"/>
      <c r="C114" s="183"/>
      <c r="D114" s="183"/>
      <c r="E114" s="183"/>
      <c r="F114" s="183"/>
      <c r="G114" s="183"/>
      <c r="H114" s="183"/>
      <c r="I114" s="183"/>
      <c r="J114" s="183"/>
      <c r="K114" s="183"/>
      <c r="L114" s="183"/>
      <c r="M114" s="183"/>
      <c r="N114" s="183"/>
      <c r="O114" s="183"/>
      <c r="P114" s="183"/>
      <c r="Q114" s="183"/>
      <c r="R114" s="183"/>
      <c r="S114" s="183"/>
      <c r="T114" s="183"/>
      <c r="U114" s="183"/>
      <c r="V114" s="183"/>
      <c r="W114" s="183"/>
      <c r="X114" s="183"/>
      <c r="Y114" s="183"/>
      <c r="Z114" s="183"/>
      <c r="AA114" s="183"/>
      <c r="AB114" s="183"/>
      <c r="AC114" s="183"/>
      <c r="AD114" s="183"/>
      <c r="AE114" s="183"/>
      <c r="AF114" s="183"/>
      <c r="AG114" s="183"/>
      <c r="AH114" s="183"/>
      <c r="AI114" s="183"/>
      <c r="AJ114" s="183"/>
      <c r="AK114" s="183"/>
      <c r="AL114" s="183"/>
      <c r="AM114" s="183"/>
      <c r="AN114" s="183"/>
      <c r="AO114" s="183"/>
      <c r="AP114" s="183"/>
      <c r="AQ114" s="183"/>
      <c r="AR114" s="183"/>
      <c r="AS114" s="183"/>
      <c r="AT114" s="183"/>
      <c r="AU114" s="183"/>
      <c r="AV114" s="183"/>
      <c r="AW114" s="183"/>
      <c r="AX114" s="183"/>
      <c r="AY114" s="183"/>
      <c r="AZ114" s="183"/>
      <c r="BA114" s="183"/>
      <c r="BB114" s="183"/>
      <c r="BC114" s="183"/>
      <c r="BD114" s="183"/>
      <c r="BE114" s="183"/>
      <c r="BF114" s="183"/>
      <c r="BG114" s="183"/>
      <c r="BH114" s="183"/>
      <c r="BI114" s="183"/>
      <c r="BJ114" s="183"/>
      <c r="BK114" s="183"/>
      <c r="BL114" s="183"/>
      <c r="BM114" s="183"/>
    </row>
    <row r="115" spans="1:65" x14ac:dyDescent="0.2">
      <c r="A115" s="183"/>
      <c r="B115" s="183"/>
      <c r="C115" s="183"/>
      <c r="D115" s="183"/>
      <c r="E115" s="183"/>
      <c r="F115" s="183"/>
      <c r="G115" s="183"/>
      <c r="H115" s="183"/>
      <c r="I115" s="183"/>
      <c r="J115" s="183"/>
      <c r="K115" s="183"/>
      <c r="L115" s="183"/>
      <c r="M115" s="183"/>
      <c r="N115" s="183"/>
      <c r="O115" s="183"/>
      <c r="P115" s="183"/>
      <c r="Q115" s="183"/>
      <c r="R115" s="183"/>
      <c r="S115" s="183"/>
      <c r="T115" s="183"/>
      <c r="U115" s="183"/>
      <c r="V115" s="183"/>
      <c r="W115" s="183"/>
      <c r="X115" s="183"/>
      <c r="Y115" s="183"/>
      <c r="Z115" s="183"/>
      <c r="AA115" s="183"/>
      <c r="AB115" s="183"/>
      <c r="AC115" s="183"/>
      <c r="AD115" s="183"/>
      <c r="AE115" s="183"/>
      <c r="AF115" s="183"/>
      <c r="AG115" s="183"/>
      <c r="AH115" s="183"/>
      <c r="AI115" s="183"/>
      <c r="AJ115" s="183"/>
      <c r="AK115" s="183"/>
      <c r="AL115" s="183"/>
      <c r="AM115" s="183"/>
      <c r="AN115" s="183"/>
      <c r="AO115" s="183"/>
      <c r="AP115" s="183"/>
      <c r="AQ115" s="183"/>
      <c r="AR115" s="183"/>
      <c r="AS115" s="183"/>
      <c r="AT115" s="183"/>
      <c r="AU115" s="183"/>
      <c r="AV115" s="183"/>
      <c r="AW115" s="183"/>
      <c r="AX115" s="183"/>
      <c r="AY115" s="183"/>
      <c r="AZ115" s="183"/>
      <c r="BA115" s="183"/>
      <c r="BB115" s="183"/>
      <c r="BC115" s="183"/>
      <c r="BD115" s="183"/>
      <c r="BE115" s="183"/>
      <c r="BF115" s="183"/>
      <c r="BG115" s="183"/>
      <c r="BH115" s="183"/>
      <c r="BI115" s="183"/>
      <c r="BJ115" s="183"/>
      <c r="BK115" s="183"/>
      <c r="BL115" s="183"/>
      <c r="BM115" s="183"/>
    </row>
    <row r="116" spans="1:65" x14ac:dyDescent="0.2">
      <c r="A116" s="183"/>
      <c r="B116" s="183"/>
      <c r="C116" s="183"/>
      <c r="D116" s="183"/>
      <c r="E116" s="183"/>
      <c r="F116" s="183"/>
      <c r="G116" s="183"/>
      <c r="H116" s="183"/>
      <c r="I116" s="183"/>
      <c r="J116" s="183"/>
      <c r="K116" s="183"/>
      <c r="L116" s="183"/>
      <c r="M116" s="183"/>
      <c r="N116" s="183"/>
      <c r="O116" s="183"/>
      <c r="P116" s="183"/>
      <c r="Q116" s="183"/>
      <c r="R116" s="183"/>
      <c r="S116" s="183"/>
      <c r="T116" s="183"/>
      <c r="U116" s="183"/>
      <c r="V116" s="183"/>
      <c r="W116" s="183"/>
      <c r="X116" s="183"/>
      <c r="Y116" s="183"/>
      <c r="Z116" s="183"/>
      <c r="AA116" s="183"/>
      <c r="AB116" s="183"/>
      <c r="AC116" s="183"/>
      <c r="AD116" s="183"/>
      <c r="AE116" s="183"/>
      <c r="AF116" s="183"/>
      <c r="AG116" s="183"/>
      <c r="AH116" s="183"/>
      <c r="AI116" s="183"/>
      <c r="AJ116" s="183"/>
      <c r="AK116" s="183"/>
      <c r="AL116" s="183"/>
      <c r="AM116" s="183"/>
      <c r="AN116" s="183"/>
      <c r="AO116" s="183"/>
      <c r="AP116" s="183"/>
      <c r="AQ116" s="183"/>
      <c r="AR116" s="183"/>
      <c r="AS116" s="183"/>
      <c r="AT116" s="183"/>
      <c r="AU116" s="183"/>
      <c r="AV116" s="183"/>
      <c r="AW116" s="183"/>
      <c r="AX116" s="183"/>
      <c r="AY116" s="183"/>
      <c r="AZ116" s="183"/>
      <c r="BA116" s="183"/>
      <c r="BB116" s="183"/>
      <c r="BC116" s="183"/>
      <c r="BD116" s="183"/>
      <c r="BE116" s="183"/>
      <c r="BF116" s="183"/>
      <c r="BG116" s="183"/>
      <c r="BH116" s="183"/>
      <c r="BI116" s="183"/>
      <c r="BJ116" s="183"/>
      <c r="BK116" s="183"/>
      <c r="BL116" s="183"/>
      <c r="BM116" s="183"/>
    </row>
    <row r="117" spans="1:65" x14ac:dyDescent="0.2">
      <c r="A117" s="183"/>
      <c r="B117" s="183"/>
      <c r="C117" s="183"/>
      <c r="D117" s="183"/>
      <c r="E117" s="183"/>
      <c r="F117" s="183"/>
      <c r="G117" s="183"/>
      <c r="H117" s="183"/>
      <c r="I117" s="183"/>
      <c r="J117" s="183"/>
      <c r="K117" s="183"/>
      <c r="L117" s="183"/>
      <c r="M117" s="183"/>
      <c r="N117" s="183"/>
      <c r="O117" s="183"/>
      <c r="P117" s="183"/>
      <c r="Q117" s="183"/>
      <c r="R117" s="183"/>
      <c r="S117" s="183"/>
      <c r="T117" s="183"/>
      <c r="U117" s="183"/>
      <c r="V117" s="183"/>
      <c r="W117" s="183"/>
      <c r="X117" s="183"/>
      <c r="Y117" s="183"/>
      <c r="Z117" s="183"/>
      <c r="AA117" s="183"/>
      <c r="AB117" s="183"/>
      <c r="AC117" s="183"/>
      <c r="AD117" s="183"/>
      <c r="AE117" s="183"/>
      <c r="AF117" s="183"/>
      <c r="AG117" s="183"/>
      <c r="AH117" s="183"/>
      <c r="AI117" s="183"/>
      <c r="AJ117" s="183"/>
      <c r="AK117" s="183"/>
      <c r="AL117" s="183"/>
      <c r="AM117" s="183"/>
      <c r="AN117" s="183"/>
      <c r="AO117" s="183"/>
      <c r="AP117" s="183"/>
      <c r="AQ117" s="183"/>
      <c r="AR117" s="183"/>
      <c r="AS117" s="183"/>
      <c r="AT117" s="183"/>
      <c r="AU117" s="183"/>
      <c r="AV117" s="183"/>
      <c r="AW117" s="183"/>
      <c r="AX117" s="183"/>
      <c r="AY117" s="183"/>
      <c r="AZ117" s="183"/>
      <c r="BA117" s="183"/>
      <c r="BB117" s="183"/>
      <c r="BC117" s="183"/>
      <c r="BD117" s="183"/>
      <c r="BE117" s="183"/>
      <c r="BF117" s="183"/>
      <c r="BG117" s="183"/>
      <c r="BH117" s="183"/>
      <c r="BI117" s="183"/>
      <c r="BJ117" s="183"/>
      <c r="BK117" s="183"/>
      <c r="BL117" s="183"/>
      <c r="BM117" s="183"/>
    </row>
    <row r="118" spans="1:65" x14ac:dyDescent="0.2">
      <c r="A118" s="183"/>
      <c r="B118" s="183"/>
      <c r="C118" s="183"/>
      <c r="D118" s="183"/>
      <c r="E118" s="183"/>
      <c r="F118" s="183"/>
      <c r="G118" s="183"/>
      <c r="H118" s="183"/>
      <c r="I118" s="183"/>
      <c r="J118" s="183"/>
      <c r="K118" s="183"/>
      <c r="L118" s="183"/>
      <c r="M118" s="183"/>
      <c r="N118" s="183"/>
      <c r="O118" s="183"/>
      <c r="P118" s="183"/>
      <c r="Q118" s="183"/>
      <c r="R118" s="183"/>
      <c r="S118" s="183"/>
      <c r="T118" s="183"/>
      <c r="U118" s="183"/>
      <c r="V118" s="183"/>
      <c r="W118" s="183"/>
      <c r="X118" s="183"/>
      <c r="Y118" s="183"/>
      <c r="Z118" s="183"/>
      <c r="AA118" s="183"/>
      <c r="AB118" s="183"/>
      <c r="AC118" s="183"/>
      <c r="AD118" s="183"/>
      <c r="AE118" s="183"/>
      <c r="AF118" s="183"/>
      <c r="AG118" s="183"/>
      <c r="AH118" s="183"/>
      <c r="AI118" s="183"/>
      <c r="AJ118" s="183"/>
      <c r="AK118" s="183"/>
      <c r="AL118" s="183"/>
      <c r="AM118" s="183"/>
      <c r="AN118" s="183"/>
      <c r="AO118" s="183"/>
      <c r="AP118" s="183"/>
      <c r="AQ118" s="183"/>
      <c r="AR118" s="183"/>
      <c r="AS118" s="183"/>
      <c r="AT118" s="183"/>
      <c r="AU118" s="183"/>
      <c r="AV118" s="183"/>
      <c r="AW118" s="183"/>
      <c r="AX118" s="183"/>
      <c r="AY118" s="183"/>
      <c r="AZ118" s="183"/>
      <c r="BA118" s="183"/>
      <c r="BB118" s="183"/>
      <c r="BC118" s="183"/>
      <c r="BD118" s="183"/>
      <c r="BE118" s="183"/>
      <c r="BF118" s="183"/>
      <c r="BG118" s="183"/>
      <c r="BH118" s="183"/>
      <c r="BI118" s="183"/>
      <c r="BJ118" s="183"/>
      <c r="BK118" s="183"/>
      <c r="BL118" s="183"/>
      <c r="BM118" s="183"/>
    </row>
    <row r="119" spans="1:65" x14ac:dyDescent="0.2">
      <c r="A119" s="183"/>
      <c r="B119" s="183"/>
      <c r="C119" s="183"/>
      <c r="D119" s="183"/>
      <c r="E119" s="183"/>
      <c r="F119" s="183"/>
      <c r="G119" s="183"/>
      <c r="H119" s="183"/>
      <c r="I119" s="183"/>
      <c r="J119" s="183"/>
      <c r="K119" s="183"/>
      <c r="L119" s="183"/>
      <c r="M119" s="183"/>
      <c r="N119" s="183"/>
      <c r="O119" s="183"/>
      <c r="P119" s="183"/>
      <c r="Q119" s="183"/>
      <c r="R119" s="183"/>
      <c r="S119" s="183"/>
      <c r="T119" s="183"/>
      <c r="U119" s="183"/>
      <c r="V119" s="183"/>
      <c r="W119" s="183"/>
      <c r="X119" s="183"/>
      <c r="Y119" s="183"/>
      <c r="Z119" s="183"/>
      <c r="AA119" s="183"/>
      <c r="AB119" s="183"/>
      <c r="AC119" s="183"/>
      <c r="AD119" s="183"/>
      <c r="AE119" s="183"/>
      <c r="AF119" s="183"/>
      <c r="AG119" s="183"/>
      <c r="AH119" s="183"/>
      <c r="AI119" s="183"/>
      <c r="AJ119" s="183"/>
      <c r="AK119" s="183"/>
      <c r="AL119" s="183"/>
      <c r="AM119" s="183"/>
      <c r="AN119" s="183"/>
      <c r="AO119" s="183"/>
      <c r="AP119" s="183"/>
      <c r="AQ119" s="183"/>
      <c r="AR119" s="183"/>
      <c r="AS119" s="183"/>
      <c r="AT119" s="183"/>
      <c r="AU119" s="183"/>
      <c r="AV119" s="183"/>
      <c r="AW119" s="183"/>
      <c r="AX119" s="183"/>
      <c r="AY119" s="183"/>
      <c r="AZ119" s="183"/>
      <c r="BA119" s="183"/>
      <c r="BB119" s="183"/>
      <c r="BC119" s="183"/>
      <c r="BD119" s="183"/>
      <c r="BE119" s="183"/>
      <c r="BF119" s="183"/>
      <c r="BG119" s="183"/>
      <c r="BH119" s="183"/>
      <c r="BI119" s="183"/>
      <c r="BJ119" s="183"/>
      <c r="BK119" s="183"/>
      <c r="BL119" s="183"/>
      <c r="BM119" s="183"/>
    </row>
    <row r="120" spans="1:65" x14ac:dyDescent="0.2">
      <c r="A120" s="183"/>
      <c r="B120" s="183"/>
      <c r="C120" s="183"/>
      <c r="D120" s="183"/>
      <c r="E120" s="183"/>
      <c r="F120" s="183"/>
      <c r="G120" s="183"/>
      <c r="H120" s="183"/>
      <c r="I120" s="183"/>
      <c r="J120" s="183"/>
      <c r="K120" s="183"/>
      <c r="L120" s="183"/>
      <c r="M120" s="183"/>
      <c r="N120" s="183"/>
      <c r="O120" s="183"/>
      <c r="P120" s="183"/>
      <c r="Q120" s="183"/>
      <c r="R120" s="183"/>
      <c r="S120" s="183"/>
      <c r="T120" s="183"/>
      <c r="U120" s="183"/>
      <c r="V120" s="183"/>
      <c r="W120" s="183"/>
      <c r="X120" s="183"/>
      <c r="Y120" s="183"/>
      <c r="Z120" s="183"/>
      <c r="AA120" s="183"/>
      <c r="AB120" s="183"/>
      <c r="AC120" s="183"/>
      <c r="AD120" s="183"/>
      <c r="AE120" s="183"/>
      <c r="AF120" s="183"/>
      <c r="AG120" s="183"/>
      <c r="AH120" s="183"/>
      <c r="AI120" s="183"/>
      <c r="AJ120" s="183"/>
      <c r="AK120" s="183"/>
      <c r="AL120" s="183"/>
      <c r="AM120" s="183"/>
      <c r="AN120" s="183"/>
      <c r="AO120" s="183"/>
      <c r="AP120" s="183"/>
      <c r="AQ120" s="183"/>
      <c r="AR120" s="183"/>
      <c r="AS120" s="183"/>
      <c r="AT120" s="183"/>
      <c r="AU120" s="183"/>
      <c r="AV120" s="183"/>
      <c r="AW120" s="183"/>
      <c r="AX120" s="183"/>
      <c r="AY120" s="183"/>
      <c r="AZ120" s="183"/>
      <c r="BA120" s="183"/>
      <c r="BB120" s="183"/>
      <c r="BC120" s="183"/>
      <c r="BD120" s="183"/>
      <c r="BE120" s="183"/>
      <c r="BF120" s="183"/>
      <c r="BG120" s="183"/>
      <c r="BH120" s="183"/>
      <c r="BI120" s="183"/>
      <c r="BJ120" s="183"/>
      <c r="BK120" s="183"/>
      <c r="BL120" s="183"/>
      <c r="BM120" s="183"/>
    </row>
    <row r="121" spans="1:65" x14ac:dyDescent="0.2">
      <c r="A121" s="183"/>
      <c r="B121" s="183"/>
      <c r="C121" s="183"/>
      <c r="D121" s="183"/>
      <c r="E121" s="183"/>
      <c r="F121" s="183"/>
      <c r="G121" s="183"/>
      <c r="H121" s="183"/>
      <c r="I121" s="183"/>
      <c r="J121" s="183"/>
      <c r="K121" s="183"/>
      <c r="L121" s="183"/>
      <c r="M121" s="183"/>
      <c r="N121" s="183"/>
      <c r="O121" s="183"/>
      <c r="P121" s="183"/>
      <c r="Q121" s="183"/>
      <c r="R121" s="183"/>
      <c r="S121" s="183"/>
      <c r="T121" s="183"/>
      <c r="U121" s="183"/>
      <c r="V121" s="183"/>
      <c r="W121" s="183"/>
      <c r="X121" s="183"/>
      <c r="Y121" s="183"/>
      <c r="Z121" s="183"/>
      <c r="AA121" s="183"/>
      <c r="AB121" s="183"/>
      <c r="AC121" s="183"/>
      <c r="AD121" s="183"/>
      <c r="AE121" s="183"/>
      <c r="AF121" s="183"/>
      <c r="AG121" s="183"/>
      <c r="AH121" s="183"/>
      <c r="AI121" s="183"/>
      <c r="AJ121" s="183"/>
      <c r="AK121" s="183"/>
      <c r="AL121" s="183"/>
      <c r="AM121" s="183"/>
      <c r="AN121" s="183"/>
      <c r="AO121" s="183"/>
      <c r="AP121" s="183"/>
      <c r="AQ121" s="183"/>
      <c r="AR121" s="183"/>
      <c r="AS121" s="183"/>
      <c r="AT121" s="183"/>
      <c r="AU121" s="183"/>
      <c r="AV121" s="183"/>
      <c r="AW121" s="183"/>
      <c r="AX121" s="183"/>
      <c r="AY121" s="183"/>
      <c r="AZ121" s="183"/>
      <c r="BA121" s="183"/>
      <c r="BB121" s="183"/>
      <c r="BC121" s="183"/>
      <c r="BD121" s="183"/>
      <c r="BE121" s="183"/>
      <c r="BF121" s="183"/>
      <c r="BG121" s="183"/>
      <c r="BH121" s="183"/>
      <c r="BI121" s="183"/>
      <c r="BJ121" s="183"/>
      <c r="BK121" s="183"/>
      <c r="BL121" s="183"/>
      <c r="BM121" s="183"/>
    </row>
    <row r="122" spans="1:65" x14ac:dyDescent="0.2">
      <c r="A122" s="183"/>
      <c r="B122" s="183"/>
      <c r="C122" s="183"/>
      <c r="D122" s="183"/>
      <c r="E122" s="183"/>
      <c r="F122" s="183"/>
      <c r="G122" s="183"/>
      <c r="H122" s="183"/>
      <c r="I122" s="183"/>
      <c r="J122" s="183"/>
      <c r="K122" s="183"/>
      <c r="L122" s="183"/>
      <c r="M122" s="183"/>
      <c r="N122" s="183"/>
      <c r="O122" s="183"/>
      <c r="P122" s="183"/>
      <c r="Q122" s="183"/>
      <c r="R122" s="183"/>
      <c r="S122" s="183"/>
      <c r="T122" s="183"/>
      <c r="U122" s="183"/>
      <c r="V122" s="183"/>
      <c r="W122" s="183"/>
      <c r="X122" s="183"/>
      <c r="Y122" s="183"/>
      <c r="Z122" s="183"/>
      <c r="AA122" s="183"/>
      <c r="AB122" s="183"/>
      <c r="AC122" s="183"/>
      <c r="AD122" s="183"/>
      <c r="AE122" s="183"/>
      <c r="AF122" s="183"/>
      <c r="AG122" s="183"/>
      <c r="AH122" s="183"/>
      <c r="AI122" s="183"/>
      <c r="AJ122" s="183"/>
      <c r="AK122" s="183"/>
      <c r="AL122" s="183"/>
      <c r="AM122" s="183"/>
      <c r="AN122" s="183"/>
      <c r="AO122" s="183"/>
      <c r="AP122" s="183"/>
      <c r="AQ122" s="183"/>
      <c r="AR122" s="183"/>
      <c r="AS122" s="183"/>
      <c r="AT122" s="183"/>
      <c r="AU122" s="183"/>
      <c r="AV122" s="183"/>
      <c r="AW122" s="183"/>
      <c r="AX122" s="183"/>
      <c r="AY122" s="183"/>
      <c r="AZ122" s="183"/>
      <c r="BA122" s="183"/>
      <c r="BB122" s="183"/>
      <c r="BC122" s="183"/>
      <c r="BD122" s="183"/>
      <c r="BE122" s="183"/>
      <c r="BF122" s="183"/>
      <c r="BG122" s="183"/>
      <c r="BH122" s="183"/>
      <c r="BI122" s="183"/>
      <c r="BJ122" s="183"/>
      <c r="BK122" s="183"/>
      <c r="BL122" s="183"/>
      <c r="BM122" s="183"/>
    </row>
    <row r="123" spans="1:65" x14ac:dyDescent="0.2">
      <c r="A123" s="183"/>
      <c r="B123" s="183"/>
      <c r="C123" s="183"/>
      <c r="D123" s="183"/>
      <c r="E123" s="183"/>
      <c r="F123" s="183"/>
      <c r="G123" s="183"/>
      <c r="H123" s="183"/>
      <c r="I123" s="183"/>
      <c r="J123" s="183"/>
      <c r="K123" s="183"/>
      <c r="L123" s="183"/>
      <c r="M123" s="183"/>
      <c r="N123" s="183"/>
      <c r="O123" s="183"/>
      <c r="P123" s="183"/>
      <c r="Q123" s="183"/>
      <c r="R123" s="183"/>
      <c r="S123" s="183"/>
      <c r="T123" s="183"/>
      <c r="U123" s="183"/>
      <c r="V123" s="183"/>
      <c r="W123" s="183"/>
      <c r="X123" s="183"/>
      <c r="Y123" s="183"/>
      <c r="Z123" s="183"/>
      <c r="AA123" s="183"/>
      <c r="AB123" s="183"/>
      <c r="AC123" s="183"/>
      <c r="AD123" s="183"/>
      <c r="AE123" s="183"/>
      <c r="AF123" s="183"/>
      <c r="AG123" s="183"/>
      <c r="AH123" s="183"/>
      <c r="AI123" s="183"/>
      <c r="AJ123" s="183"/>
      <c r="AK123" s="183"/>
      <c r="AL123" s="183"/>
      <c r="AM123" s="183"/>
      <c r="AN123" s="183"/>
      <c r="AO123" s="183"/>
      <c r="AP123" s="183"/>
      <c r="AQ123" s="183"/>
      <c r="AR123" s="183"/>
      <c r="AS123" s="183"/>
      <c r="AT123" s="183"/>
      <c r="AU123" s="183"/>
      <c r="AV123" s="183"/>
      <c r="AW123" s="183"/>
      <c r="AX123" s="183"/>
      <c r="AY123" s="183"/>
      <c r="AZ123" s="183"/>
      <c r="BA123" s="183"/>
      <c r="BB123" s="183"/>
      <c r="BC123" s="183"/>
      <c r="BD123" s="183"/>
      <c r="BE123" s="183"/>
      <c r="BF123" s="183"/>
      <c r="BG123" s="183"/>
      <c r="BH123" s="183"/>
      <c r="BI123" s="183"/>
      <c r="BJ123" s="183"/>
      <c r="BK123" s="183"/>
      <c r="BL123" s="183"/>
      <c r="BM123" s="183"/>
    </row>
    <row r="124" spans="1:65" x14ac:dyDescent="0.2">
      <c r="A124" s="183"/>
      <c r="B124" s="183"/>
      <c r="C124" s="183"/>
      <c r="D124" s="183"/>
      <c r="E124" s="183"/>
      <c r="F124" s="183"/>
      <c r="G124" s="183"/>
      <c r="H124" s="183"/>
      <c r="I124" s="183"/>
      <c r="J124" s="183"/>
      <c r="K124" s="183"/>
      <c r="L124" s="183"/>
      <c r="M124" s="183"/>
      <c r="N124" s="183"/>
      <c r="O124" s="183"/>
      <c r="P124" s="183"/>
      <c r="Q124" s="183"/>
      <c r="R124" s="183"/>
      <c r="S124" s="183"/>
      <c r="T124" s="183"/>
      <c r="U124" s="183"/>
      <c r="V124" s="183"/>
      <c r="W124" s="183"/>
      <c r="X124" s="183"/>
      <c r="Y124" s="183"/>
      <c r="Z124" s="183"/>
      <c r="AA124" s="183"/>
      <c r="AB124" s="183"/>
      <c r="AC124" s="183"/>
      <c r="AD124" s="183"/>
      <c r="AE124" s="183"/>
      <c r="AF124" s="183"/>
      <c r="AG124" s="183"/>
      <c r="AH124" s="183"/>
      <c r="AI124" s="183"/>
      <c r="AJ124" s="183"/>
      <c r="AK124" s="183"/>
      <c r="AL124" s="183"/>
      <c r="AM124" s="183"/>
      <c r="AN124" s="183"/>
      <c r="AO124" s="183"/>
      <c r="AP124" s="183"/>
      <c r="AQ124" s="183"/>
      <c r="AR124" s="183"/>
      <c r="AS124" s="183"/>
      <c r="AT124" s="183"/>
      <c r="AU124" s="183"/>
      <c r="AV124" s="183"/>
      <c r="AW124" s="183"/>
      <c r="AX124" s="183"/>
      <c r="AY124" s="183"/>
      <c r="AZ124" s="183"/>
      <c r="BA124" s="183"/>
      <c r="BB124" s="183"/>
      <c r="BC124" s="183"/>
      <c r="BD124" s="183"/>
      <c r="BE124" s="183"/>
      <c r="BF124" s="183"/>
      <c r="BG124" s="183"/>
      <c r="BH124" s="183"/>
      <c r="BI124" s="183"/>
      <c r="BJ124" s="183"/>
      <c r="BK124" s="183"/>
      <c r="BL124" s="183"/>
      <c r="BM124" s="183"/>
    </row>
    <row r="125" spans="1:65" x14ac:dyDescent="0.2">
      <c r="A125" s="183"/>
      <c r="B125" s="183"/>
      <c r="C125" s="183"/>
      <c r="D125" s="183"/>
      <c r="E125" s="183"/>
      <c r="F125" s="183"/>
      <c r="G125" s="183"/>
      <c r="H125" s="183"/>
      <c r="I125" s="183"/>
      <c r="J125" s="183"/>
      <c r="K125" s="183"/>
      <c r="L125" s="183"/>
      <c r="M125" s="183"/>
      <c r="N125" s="183"/>
      <c r="O125" s="183"/>
      <c r="P125" s="183"/>
      <c r="Q125" s="183"/>
      <c r="R125" s="183"/>
      <c r="S125" s="183"/>
      <c r="T125" s="183"/>
      <c r="U125" s="183"/>
      <c r="V125" s="183"/>
      <c r="W125" s="183"/>
      <c r="X125" s="183"/>
      <c r="Y125" s="183"/>
      <c r="Z125" s="183"/>
      <c r="AA125" s="183"/>
      <c r="AB125" s="183"/>
      <c r="AC125" s="183"/>
      <c r="AD125" s="183"/>
      <c r="AE125" s="183"/>
      <c r="AF125" s="183"/>
      <c r="AG125" s="183"/>
      <c r="AH125" s="183"/>
      <c r="AI125" s="183"/>
      <c r="AJ125" s="183"/>
      <c r="AK125" s="183"/>
      <c r="AL125" s="183"/>
      <c r="AM125" s="183"/>
      <c r="AN125" s="183"/>
      <c r="AO125" s="183"/>
      <c r="AP125" s="183"/>
      <c r="AQ125" s="183"/>
      <c r="AR125" s="183"/>
      <c r="AS125" s="183"/>
      <c r="AT125" s="183"/>
      <c r="AU125" s="183"/>
      <c r="AV125" s="183"/>
      <c r="AW125" s="183"/>
      <c r="AX125" s="183"/>
      <c r="AY125" s="183"/>
      <c r="AZ125" s="183"/>
      <c r="BA125" s="183"/>
      <c r="BB125" s="183"/>
      <c r="BC125" s="183"/>
      <c r="BD125" s="183"/>
      <c r="BE125" s="183"/>
      <c r="BF125" s="183"/>
      <c r="BG125" s="183"/>
      <c r="BH125" s="183"/>
      <c r="BI125" s="183"/>
      <c r="BJ125" s="183"/>
      <c r="BK125" s="183"/>
      <c r="BL125" s="183"/>
      <c r="BM125" s="183"/>
    </row>
    <row r="126" spans="1:65" x14ac:dyDescent="0.2">
      <c r="A126" s="183"/>
      <c r="B126" s="183"/>
      <c r="C126" s="183"/>
      <c r="D126" s="183"/>
      <c r="E126" s="183"/>
      <c r="F126" s="183"/>
      <c r="G126" s="183"/>
      <c r="H126" s="183"/>
      <c r="I126" s="183"/>
      <c r="J126" s="183"/>
      <c r="K126" s="183"/>
      <c r="L126" s="183"/>
      <c r="M126" s="183"/>
      <c r="N126" s="183"/>
      <c r="O126" s="183"/>
      <c r="P126" s="183"/>
      <c r="Q126" s="183"/>
      <c r="R126" s="183"/>
      <c r="S126" s="183"/>
      <c r="T126" s="183"/>
      <c r="U126" s="183"/>
      <c r="V126" s="183"/>
      <c r="W126" s="183"/>
      <c r="X126" s="183"/>
      <c r="Y126" s="183"/>
      <c r="Z126" s="183"/>
      <c r="AA126" s="183"/>
      <c r="AB126" s="183"/>
      <c r="AC126" s="183"/>
      <c r="AD126" s="183"/>
      <c r="AE126" s="183"/>
      <c r="AF126" s="183"/>
      <c r="AG126" s="183"/>
      <c r="AH126" s="183"/>
      <c r="AI126" s="183"/>
      <c r="AJ126" s="183"/>
      <c r="AK126" s="183"/>
      <c r="AL126" s="183"/>
      <c r="AM126" s="183"/>
      <c r="AN126" s="183"/>
      <c r="AO126" s="183"/>
      <c r="AP126" s="183"/>
      <c r="AQ126" s="183"/>
      <c r="AR126" s="183"/>
      <c r="AS126" s="183"/>
      <c r="AT126" s="183"/>
      <c r="AU126" s="183"/>
      <c r="AV126" s="183"/>
      <c r="AW126" s="183"/>
      <c r="AX126" s="183"/>
      <c r="AY126" s="183"/>
      <c r="AZ126" s="183"/>
      <c r="BA126" s="183"/>
      <c r="BB126" s="183"/>
      <c r="BC126" s="183"/>
      <c r="BD126" s="183"/>
      <c r="BE126" s="183"/>
      <c r="BF126" s="183"/>
      <c r="BG126" s="183"/>
      <c r="BH126" s="183"/>
      <c r="BI126" s="183"/>
      <c r="BJ126" s="183"/>
      <c r="BK126" s="183"/>
      <c r="BL126" s="183"/>
      <c r="BM126" s="183"/>
    </row>
    <row r="127" spans="1:65" x14ac:dyDescent="0.2">
      <c r="A127" s="183"/>
      <c r="B127" s="183"/>
      <c r="C127" s="183"/>
      <c r="D127" s="183"/>
      <c r="E127" s="183"/>
      <c r="F127" s="183"/>
      <c r="G127" s="183"/>
      <c r="H127" s="183"/>
      <c r="I127" s="183"/>
      <c r="J127" s="183"/>
      <c r="K127" s="183"/>
      <c r="L127" s="183"/>
      <c r="M127" s="183"/>
      <c r="N127" s="183"/>
      <c r="O127" s="183"/>
      <c r="P127" s="183"/>
      <c r="Q127" s="183"/>
      <c r="R127" s="183"/>
      <c r="S127" s="183"/>
      <c r="T127" s="183"/>
      <c r="U127" s="183"/>
      <c r="V127" s="183"/>
      <c r="W127" s="183"/>
      <c r="X127" s="183"/>
      <c r="Y127" s="183"/>
      <c r="Z127" s="183"/>
      <c r="AA127" s="183"/>
      <c r="AB127" s="183"/>
      <c r="AC127" s="183"/>
      <c r="AD127" s="183"/>
      <c r="AE127" s="183"/>
      <c r="AF127" s="183"/>
      <c r="AG127" s="183"/>
      <c r="AH127" s="183"/>
      <c r="AI127" s="183"/>
      <c r="AJ127" s="183"/>
      <c r="AK127" s="183"/>
      <c r="AL127" s="183"/>
      <c r="AM127" s="183"/>
      <c r="AN127" s="183"/>
      <c r="AO127" s="183"/>
      <c r="AP127" s="183"/>
      <c r="AQ127" s="183"/>
      <c r="AR127" s="183"/>
      <c r="AS127" s="183"/>
      <c r="AT127" s="183"/>
      <c r="AU127" s="183"/>
      <c r="AV127" s="183"/>
      <c r="AW127" s="183"/>
      <c r="AX127" s="183"/>
      <c r="AY127" s="183"/>
      <c r="AZ127" s="183"/>
      <c r="BA127" s="183"/>
      <c r="BB127" s="183"/>
      <c r="BC127" s="183"/>
      <c r="BD127" s="183"/>
      <c r="BE127" s="183"/>
      <c r="BF127" s="183"/>
      <c r="BG127" s="183"/>
      <c r="BH127" s="183"/>
      <c r="BI127" s="183"/>
      <c r="BJ127" s="183"/>
      <c r="BK127" s="183"/>
      <c r="BL127" s="183"/>
      <c r="BM127" s="183"/>
    </row>
    <row r="128" spans="1:65" x14ac:dyDescent="0.2">
      <c r="A128" s="183"/>
      <c r="B128" s="183"/>
      <c r="C128" s="183"/>
      <c r="D128" s="183"/>
      <c r="E128" s="183"/>
      <c r="F128" s="183"/>
      <c r="G128" s="183"/>
      <c r="H128" s="183"/>
      <c r="I128" s="183"/>
      <c r="J128" s="183"/>
      <c r="K128" s="183"/>
      <c r="L128" s="183"/>
      <c r="M128" s="183"/>
      <c r="N128" s="183"/>
      <c r="O128" s="183"/>
      <c r="P128" s="183"/>
      <c r="Q128" s="183"/>
      <c r="R128" s="183"/>
      <c r="S128" s="183"/>
      <c r="T128" s="183"/>
      <c r="U128" s="183"/>
      <c r="V128" s="183"/>
      <c r="W128" s="183"/>
      <c r="X128" s="183"/>
      <c r="Y128" s="183"/>
      <c r="Z128" s="183"/>
      <c r="AA128" s="183"/>
      <c r="AB128" s="183"/>
      <c r="AC128" s="183"/>
      <c r="AD128" s="183"/>
      <c r="AE128" s="183"/>
      <c r="AF128" s="183"/>
      <c r="AG128" s="183"/>
      <c r="AH128" s="183"/>
      <c r="AI128" s="183"/>
      <c r="AJ128" s="183"/>
      <c r="AK128" s="183"/>
      <c r="AL128" s="183"/>
      <c r="AM128" s="183"/>
      <c r="AN128" s="183"/>
      <c r="AO128" s="183"/>
      <c r="AP128" s="183"/>
      <c r="AQ128" s="183"/>
      <c r="AR128" s="183"/>
      <c r="AS128" s="183"/>
      <c r="AT128" s="183"/>
      <c r="AU128" s="183"/>
      <c r="AV128" s="183"/>
      <c r="AW128" s="183"/>
      <c r="AX128" s="183"/>
      <c r="AY128" s="183"/>
      <c r="AZ128" s="183"/>
      <c r="BA128" s="183"/>
      <c r="BB128" s="183"/>
      <c r="BC128" s="183"/>
      <c r="BD128" s="183"/>
      <c r="BE128" s="183"/>
      <c r="BF128" s="183"/>
      <c r="BG128" s="183"/>
      <c r="BH128" s="183"/>
      <c r="BI128" s="183"/>
      <c r="BJ128" s="183"/>
      <c r="BK128" s="183"/>
      <c r="BL128" s="183"/>
      <c r="BM128" s="183"/>
    </row>
    <row r="129" spans="1:65" x14ac:dyDescent="0.2">
      <c r="A129" s="183"/>
      <c r="B129" s="183"/>
      <c r="C129" s="183"/>
      <c r="D129" s="183"/>
      <c r="E129" s="183"/>
      <c r="F129" s="183"/>
      <c r="G129" s="183"/>
      <c r="H129" s="183"/>
      <c r="I129" s="183"/>
      <c r="J129" s="183"/>
      <c r="K129" s="183"/>
      <c r="L129" s="183"/>
      <c r="M129" s="183"/>
      <c r="N129" s="183"/>
      <c r="O129" s="183"/>
      <c r="P129" s="183"/>
      <c r="Q129" s="183"/>
      <c r="R129" s="183"/>
      <c r="S129" s="183"/>
      <c r="T129" s="183"/>
      <c r="U129" s="183"/>
      <c r="V129" s="183"/>
      <c r="W129" s="183"/>
      <c r="X129" s="183"/>
      <c r="Y129" s="183"/>
      <c r="Z129" s="183"/>
      <c r="AA129" s="183"/>
      <c r="AB129" s="183"/>
      <c r="AC129" s="183"/>
      <c r="AD129" s="183"/>
      <c r="AE129" s="183"/>
      <c r="AF129" s="183"/>
      <c r="AG129" s="183"/>
      <c r="AH129" s="183"/>
      <c r="AI129" s="183"/>
      <c r="AJ129" s="183"/>
      <c r="AK129" s="183"/>
      <c r="AL129" s="183"/>
      <c r="AM129" s="183"/>
      <c r="AN129" s="183"/>
      <c r="AO129" s="183"/>
      <c r="AP129" s="183"/>
      <c r="AQ129" s="183"/>
      <c r="AR129" s="183"/>
      <c r="AS129" s="183"/>
      <c r="AT129" s="183"/>
      <c r="AU129" s="183"/>
      <c r="AV129" s="183"/>
      <c r="AW129" s="183"/>
      <c r="AX129" s="183"/>
      <c r="AY129" s="183"/>
      <c r="AZ129" s="183"/>
      <c r="BA129" s="183"/>
      <c r="BB129" s="183"/>
      <c r="BC129" s="183"/>
      <c r="BD129" s="183"/>
      <c r="BE129" s="183"/>
      <c r="BF129" s="183"/>
      <c r="BG129" s="183"/>
      <c r="BH129" s="183"/>
      <c r="BI129" s="183"/>
      <c r="BJ129" s="183"/>
      <c r="BK129" s="183"/>
      <c r="BL129" s="183"/>
      <c r="BM129" s="183"/>
    </row>
    <row r="130" spans="1:65" x14ac:dyDescent="0.2">
      <c r="A130" s="183"/>
      <c r="B130" s="183"/>
      <c r="C130" s="183"/>
      <c r="D130" s="183"/>
      <c r="E130" s="183"/>
      <c r="F130" s="183"/>
      <c r="G130" s="183"/>
      <c r="H130" s="183"/>
      <c r="I130" s="183"/>
      <c r="J130" s="183"/>
      <c r="K130" s="183"/>
      <c r="L130" s="183"/>
      <c r="M130" s="183"/>
      <c r="N130" s="183"/>
      <c r="O130" s="183"/>
      <c r="P130" s="183"/>
      <c r="Q130" s="183"/>
      <c r="R130" s="183"/>
      <c r="S130" s="183"/>
      <c r="T130" s="183"/>
      <c r="U130" s="183"/>
      <c r="V130" s="183"/>
      <c r="W130" s="183"/>
      <c r="X130" s="183"/>
      <c r="Y130" s="183"/>
      <c r="Z130" s="183"/>
      <c r="AA130" s="183"/>
      <c r="AB130" s="183"/>
      <c r="AC130" s="183"/>
      <c r="AD130" s="183"/>
      <c r="AE130" s="183"/>
      <c r="AF130" s="183"/>
      <c r="AG130" s="183"/>
      <c r="AH130" s="183"/>
      <c r="AI130" s="183"/>
      <c r="AJ130" s="183"/>
      <c r="AK130" s="183"/>
      <c r="AL130" s="183"/>
      <c r="AM130" s="183"/>
      <c r="AN130" s="183"/>
      <c r="AO130" s="183"/>
      <c r="AP130" s="183"/>
      <c r="AQ130" s="183"/>
      <c r="AR130" s="183"/>
      <c r="AS130" s="183"/>
      <c r="AT130" s="183"/>
      <c r="AU130" s="183"/>
      <c r="AV130" s="183"/>
      <c r="AW130" s="183"/>
      <c r="AX130" s="183"/>
      <c r="AY130" s="183"/>
      <c r="AZ130" s="183"/>
      <c r="BA130" s="183"/>
      <c r="BB130" s="183"/>
      <c r="BC130" s="183"/>
      <c r="BD130" s="183"/>
      <c r="BE130" s="183"/>
      <c r="BF130" s="183"/>
      <c r="BG130" s="183"/>
      <c r="BH130" s="183"/>
      <c r="BI130" s="183"/>
      <c r="BJ130" s="183"/>
      <c r="BK130" s="183"/>
      <c r="BL130" s="183"/>
      <c r="BM130" s="183"/>
    </row>
    <row r="131" spans="1:65" x14ac:dyDescent="0.2">
      <c r="A131" s="183"/>
      <c r="B131" s="183"/>
      <c r="C131" s="183"/>
      <c r="D131" s="183"/>
      <c r="E131" s="183"/>
      <c r="F131" s="183"/>
      <c r="G131" s="183"/>
      <c r="H131" s="183"/>
      <c r="I131" s="183"/>
      <c r="J131" s="183"/>
      <c r="K131" s="183"/>
      <c r="L131" s="183"/>
      <c r="M131" s="183"/>
      <c r="N131" s="183"/>
      <c r="O131" s="183"/>
      <c r="P131" s="183"/>
      <c r="Q131" s="183"/>
      <c r="R131" s="183"/>
      <c r="S131" s="183"/>
      <c r="T131" s="183"/>
      <c r="U131" s="183"/>
      <c r="V131" s="183"/>
      <c r="W131" s="183"/>
      <c r="X131" s="183"/>
      <c r="Y131" s="183"/>
      <c r="Z131" s="183"/>
      <c r="AA131" s="183"/>
      <c r="AB131" s="183"/>
      <c r="AC131" s="183"/>
      <c r="AD131" s="183"/>
      <c r="AE131" s="183"/>
      <c r="AF131" s="183"/>
      <c r="AG131" s="183"/>
      <c r="AH131" s="183"/>
      <c r="AI131" s="183"/>
      <c r="AJ131" s="183"/>
      <c r="AK131" s="183"/>
      <c r="AL131" s="183"/>
      <c r="AM131" s="183"/>
      <c r="AN131" s="183"/>
      <c r="AO131" s="183"/>
      <c r="AP131" s="183"/>
      <c r="AQ131" s="183"/>
      <c r="AR131" s="183"/>
      <c r="AS131" s="183"/>
      <c r="AT131" s="183"/>
      <c r="AU131" s="183"/>
      <c r="AV131" s="183"/>
      <c r="AW131" s="183"/>
      <c r="AX131" s="183"/>
      <c r="AY131" s="183"/>
      <c r="AZ131" s="183"/>
      <c r="BA131" s="183"/>
      <c r="BB131" s="183"/>
      <c r="BC131" s="183"/>
      <c r="BD131" s="183"/>
      <c r="BE131" s="183"/>
      <c r="BF131" s="183"/>
      <c r="BG131" s="183"/>
      <c r="BH131" s="183"/>
      <c r="BI131" s="183"/>
      <c r="BJ131" s="183"/>
      <c r="BK131" s="183"/>
      <c r="BL131" s="183"/>
      <c r="BM131" s="183"/>
    </row>
    <row r="132" spans="1:65" x14ac:dyDescent="0.2">
      <c r="A132" s="183"/>
      <c r="B132" s="183"/>
      <c r="C132" s="183"/>
      <c r="D132" s="183"/>
      <c r="E132" s="183"/>
      <c r="F132" s="183"/>
      <c r="G132" s="183"/>
      <c r="H132" s="183"/>
      <c r="I132" s="183"/>
      <c r="J132" s="183"/>
      <c r="K132" s="183"/>
      <c r="L132" s="183"/>
      <c r="M132" s="183"/>
      <c r="N132" s="183"/>
      <c r="O132" s="183"/>
      <c r="P132" s="183"/>
      <c r="Q132" s="183"/>
      <c r="R132" s="183"/>
      <c r="S132" s="183"/>
      <c r="T132" s="183"/>
      <c r="U132" s="183"/>
      <c r="V132" s="183"/>
      <c r="W132" s="183"/>
      <c r="X132" s="183"/>
      <c r="Y132" s="183"/>
      <c r="Z132" s="183"/>
      <c r="AA132" s="183"/>
      <c r="AB132" s="183"/>
      <c r="AC132" s="183"/>
      <c r="AD132" s="183"/>
      <c r="AE132" s="183"/>
      <c r="AF132" s="183"/>
      <c r="AG132" s="183"/>
      <c r="AH132" s="183"/>
      <c r="AI132" s="183"/>
      <c r="AJ132" s="183"/>
      <c r="AK132" s="183"/>
      <c r="AL132" s="183"/>
      <c r="AM132" s="183"/>
      <c r="AN132" s="183"/>
      <c r="AO132" s="183"/>
      <c r="AP132" s="183"/>
      <c r="AQ132" s="183"/>
      <c r="AR132" s="183"/>
      <c r="AS132" s="183"/>
      <c r="AT132" s="183"/>
      <c r="AU132" s="183"/>
      <c r="AV132" s="183"/>
      <c r="AW132" s="183"/>
      <c r="AX132" s="183"/>
      <c r="AY132" s="183"/>
      <c r="AZ132" s="183"/>
      <c r="BA132" s="183"/>
      <c r="BB132" s="183"/>
      <c r="BC132" s="183"/>
      <c r="BD132" s="183"/>
      <c r="BE132" s="183"/>
      <c r="BF132" s="183"/>
      <c r="BG132" s="183"/>
      <c r="BH132" s="183"/>
      <c r="BI132" s="183"/>
      <c r="BJ132" s="183"/>
      <c r="BK132" s="183"/>
      <c r="BL132" s="183"/>
      <c r="BM132" s="183"/>
    </row>
    <row r="133" spans="1:65" x14ac:dyDescent="0.2">
      <c r="A133" s="183"/>
      <c r="B133" s="183"/>
      <c r="C133" s="183"/>
      <c r="D133" s="183"/>
      <c r="E133" s="183"/>
      <c r="F133" s="183"/>
      <c r="G133" s="183"/>
      <c r="H133" s="183"/>
      <c r="I133" s="183"/>
      <c r="J133" s="183"/>
      <c r="K133" s="183"/>
      <c r="L133" s="183"/>
      <c r="M133" s="183"/>
      <c r="N133" s="183"/>
      <c r="O133" s="183"/>
      <c r="P133" s="183"/>
      <c r="Q133" s="183"/>
      <c r="R133" s="183"/>
      <c r="S133" s="183"/>
      <c r="T133" s="183"/>
      <c r="U133" s="183"/>
      <c r="V133" s="183"/>
      <c r="W133" s="183"/>
      <c r="X133" s="183"/>
      <c r="Y133" s="183"/>
      <c r="Z133" s="183"/>
      <c r="AA133" s="183"/>
      <c r="AB133" s="183"/>
      <c r="AC133" s="183"/>
      <c r="AD133" s="183"/>
      <c r="AE133" s="183"/>
      <c r="AF133" s="183"/>
      <c r="AG133" s="183"/>
      <c r="AH133" s="183"/>
      <c r="AI133" s="183"/>
      <c r="AJ133" s="183"/>
      <c r="AK133" s="183"/>
      <c r="AL133" s="183"/>
      <c r="AM133" s="183"/>
      <c r="AN133" s="183"/>
      <c r="AO133" s="183"/>
      <c r="AP133" s="183"/>
      <c r="AQ133" s="183"/>
      <c r="AR133" s="183"/>
      <c r="AS133" s="183"/>
      <c r="AT133" s="183"/>
      <c r="AU133" s="183"/>
      <c r="AV133" s="183"/>
      <c r="AW133" s="183"/>
      <c r="AX133" s="183"/>
      <c r="AY133" s="183"/>
      <c r="AZ133" s="183"/>
      <c r="BA133" s="183"/>
      <c r="BB133" s="183"/>
      <c r="BC133" s="183"/>
      <c r="BD133" s="183"/>
      <c r="BE133" s="183"/>
      <c r="BF133" s="183"/>
      <c r="BG133" s="183"/>
      <c r="BH133" s="183"/>
      <c r="BI133" s="183"/>
      <c r="BJ133" s="183"/>
      <c r="BK133" s="183"/>
      <c r="BL133" s="183"/>
      <c r="BM133" s="183"/>
    </row>
    <row r="134" spans="1:65" x14ac:dyDescent="0.2">
      <c r="A134" s="183"/>
      <c r="B134" s="183"/>
      <c r="C134" s="183"/>
      <c r="D134" s="183"/>
      <c r="E134" s="183"/>
      <c r="F134" s="183"/>
      <c r="G134" s="183"/>
      <c r="H134" s="183"/>
      <c r="I134" s="183"/>
      <c r="J134" s="183"/>
      <c r="K134" s="183"/>
      <c r="L134" s="183"/>
      <c r="M134" s="183"/>
      <c r="N134" s="183"/>
      <c r="O134" s="183"/>
      <c r="P134" s="183"/>
      <c r="Q134" s="183"/>
      <c r="R134" s="183"/>
      <c r="S134" s="183"/>
      <c r="T134" s="183"/>
      <c r="U134" s="183"/>
      <c r="V134" s="183"/>
      <c r="W134" s="183"/>
      <c r="X134" s="183"/>
      <c r="Y134" s="183"/>
      <c r="Z134" s="183"/>
      <c r="AA134" s="183"/>
      <c r="AB134" s="183"/>
      <c r="AC134" s="183"/>
      <c r="AD134" s="183"/>
      <c r="AE134" s="183"/>
      <c r="AF134" s="183"/>
      <c r="AG134" s="183"/>
      <c r="AH134" s="183"/>
      <c r="AI134" s="183"/>
      <c r="AJ134" s="183"/>
      <c r="AK134" s="183"/>
      <c r="AL134" s="183"/>
      <c r="AM134" s="183"/>
      <c r="AN134" s="183"/>
      <c r="AO134" s="183"/>
      <c r="AP134" s="183"/>
      <c r="AQ134" s="183"/>
      <c r="AR134" s="183"/>
      <c r="AS134" s="183"/>
      <c r="AT134" s="183"/>
      <c r="AU134" s="183"/>
      <c r="AV134" s="183"/>
      <c r="AW134" s="183"/>
      <c r="AX134" s="183"/>
      <c r="AY134" s="183"/>
      <c r="AZ134" s="183"/>
      <c r="BA134" s="183"/>
      <c r="BB134" s="183"/>
      <c r="BC134" s="183"/>
      <c r="BD134" s="183"/>
      <c r="BE134" s="183"/>
      <c r="BF134" s="183"/>
      <c r="BG134" s="183"/>
      <c r="BH134" s="183"/>
      <c r="BI134" s="183"/>
      <c r="BJ134" s="183"/>
      <c r="BK134" s="183"/>
      <c r="BL134" s="183"/>
      <c r="BM134" s="183"/>
    </row>
    <row r="135" spans="1:65" x14ac:dyDescent="0.2">
      <c r="A135" s="183"/>
      <c r="B135" s="183"/>
      <c r="C135" s="183"/>
      <c r="D135" s="183"/>
      <c r="E135" s="183"/>
      <c r="F135" s="183"/>
      <c r="G135" s="183"/>
      <c r="H135" s="183"/>
      <c r="I135" s="183"/>
      <c r="J135" s="183"/>
      <c r="K135" s="183"/>
      <c r="L135" s="183"/>
      <c r="M135" s="183"/>
      <c r="N135" s="183"/>
      <c r="O135" s="183"/>
      <c r="P135" s="183"/>
      <c r="Q135" s="183"/>
      <c r="R135" s="183"/>
      <c r="S135" s="183"/>
      <c r="T135" s="183"/>
      <c r="U135" s="183"/>
      <c r="V135" s="183"/>
      <c r="W135" s="183"/>
      <c r="X135" s="183"/>
      <c r="Y135" s="183"/>
      <c r="Z135" s="183"/>
      <c r="AA135" s="183"/>
      <c r="AB135" s="183"/>
      <c r="AC135" s="183"/>
      <c r="AD135" s="183"/>
      <c r="AE135" s="183"/>
      <c r="AF135" s="183"/>
      <c r="AG135" s="183"/>
      <c r="AH135" s="183"/>
      <c r="AI135" s="183"/>
      <c r="AJ135" s="183"/>
      <c r="AK135" s="183"/>
      <c r="AL135" s="183"/>
      <c r="AM135" s="183"/>
      <c r="AN135" s="183"/>
      <c r="AO135" s="183"/>
      <c r="AP135" s="183"/>
      <c r="AQ135" s="183"/>
      <c r="AR135" s="183"/>
      <c r="AS135" s="183"/>
      <c r="AT135" s="183"/>
      <c r="AU135" s="183"/>
      <c r="AV135" s="183"/>
      <c r="AW135" s="183"/>
      <c r="AX135" s="183"/>
      <c r="AY135" s="183"/>
      <c r="AZ135" s="183"/>
      <c r="BA135" s="183"/>
      <c r="BB135" s="183"/>
      <c r="BC135" s="183"/>
      <c r="BD135" s="183"/>
      <c r="BE135" s="183"/>
      <c r="BF135" s="183"/>
      <c r="BG135" s="183"/>
      <c r="BH135" s="183"/>
      <c r="BI135" s="183"/>
      <c r="BJ135" s="183"/>
      <c r="BK135" s="183"/>
      <c r="BL135" s="183"/>
      <c r="BM135" s="183"/>
    </row>
    <row r="136" spans="1:65" x14ac:dyDescent="0.2">
      <c r="A136" s="183"/>
      <c r="B136" s="183"/>
      <c r="C136" s="183"/>
      <c r="D136" s="183"/>
      <c r="E136" s="183"/>
      <c r="F136" s="183"/>
      <c r="G136" s="183"/>
      <c r="H136" s="183"/>
      <c r="I136" s="183"/>
      <c r="J136" s="183"/>
      <c r="K136" s="183"/>
      <c r="L136" s="183"/>
      <c r="M136" s="183"/>
      <c r="N136" s="183"/>
      <c r="O136" s="183"/>
      <c r="P136" s="183"/>
      <c r="Q136" s="183"/>
      <c r="R136" s="183"/>
      <c r="S136" s="183"/>
      <c r="T136" s="183"/>
      <c r="U136" s="183"/>
      <c r="V136" s="183"/>
      <c r="W136" s="183"/>
      <c r="X136" s="183"/>
      <c r="Y136" s="183"/>
      <c r="Z136" s="183"/>
      <c r="AA136" s="183"/>
      <c r="AB136" s="183"/>
      <c r="AC136" s="183"/>
      <c r="AD136" s="183"/>
      <c r="AE136" s="183"/>
      <c r="AF136" s="183"/>
      <c r="AG136" s="183"/>
      <c r="AH136" s="183"/>
      <c r="AI136" s="183"/>
      <c r="AJ136" s="183"/>
      <c r="AK136" s="183"/>
      <c r="AL136" s="183"/>
      <c r="AM136" s="183"/>
      <c r="AN136" s="183"/>
      <c r="AO136" s="183"/>
      <c r="AP136" s="183"/>
      <c r="AQ136" s="183"/>
      <c r="AR136" s="183"/>
      <c r="AS136" s="183"/>
      <c r="AT136" s="183"/>
      <c r="AU136" s="183"/>
      <c r="AV136" s="183"/>
      <c r="AW136" s="183"/>
      <c r="AX136" s="183"/>
      <c r="AY136" s="183"/>
      <c r="AZ136" s="183"/>
      <c r="BA136" s="183"/>
      <c r="BB136" s="183"/>
      <c r="BC136" s="183"/>
      <c r="BD136" s="183"/>
      <c r="BE136" s="183"/>
      <c r="BF136" s="183"/>
      <c r="BG136" s="183"/>
      <c r="BH136" s="183"/>
      <c r="BI136" s="183"/>
      <c r="BJ136" s="183"/>
      <c r="BK136" s="183"/>
      <c r="BL136" s="183"/>
      <c r="BM136" s="183"/>
    </row>
    <row r="137" spans="1:65" x14ac:dyDescent="0.2">
      <c r="A137" s="183"/>
      <c r="B137" s="183"/>
      <c r="C137" s="183"/>
      <c r="D137" s="183"/>
      <c r="E137" s="183"/>
      <c r="F137" s="183"/>
      <c r="G137" s="183"/>
      <c r="H137" s="183"/>
      <c r="I137" s="183"/>
      <c r="J137" s="183"/>
      <c r="K137" s="183"/>
      <c r="L137" s="183"/>
      <c r="M137" s="183"/>
      <c r="N137" s="183"/>
      <c r="O137" s="183"/>
      <c r="P137" s="183"/>
      <c r="Q137" s="183"/>
      <c r="R137" s="183"/>
      <c r="S137" s="183"/>
      <c r="T137" s="183"/>
      <c r="U137" s="183"/>
      <c r="V137" s="183"/>
      <c r="W137" s="183"/>
      <c r="X137" s="183"/>
      <c r="Y137" s="183"/>
      <c r="Z137" s="183"/>
      <c r="AA137" s="183"/>
      <c r="AB137" s="183"/>
      <c r="AC137" s="183"/>
      <c r="AD137" s="183"/>
      <c r="AE137" s="183"/>
      <c r="AF137" s="183"/>
      <c r="AG137" s="183"/>
      <c r="AH137" s="183"/>
      <c r="AI137" s="183"/>
      <c r="AJ137" s="183"/>
      <c r="AK137" s="183"/>
      <c r="AL137" s="183"/>
      <c r="AM137" s="183"/>
      <c r="AN137" s="183"/>
      <c r="AO137" s="183"/>
      <c r="AP137" s="183"/>
      <c r="AQ137" s="183"/>
      <c r="AR137" s="183"/>
      <c r="AS137" s="183"/>
      <c r="AT137" s="183"/>
      <c r="AU137" s="183"/>
      <c r="AV137" s="183"/>
      <c r="AW137" s="183"/>
      <c r="AX137" s="183"/>
      <c r="AY137" s="183"/>
      <c r="AZ137" s="183"/>
      <c r="BA137" s="183"/>
      <c r="BB137" s="183"/>
      <c r="BC137" s="183"/>
      <c r="BD137" s="183"/>
      <c r="BE137" s="183"/>
      <c r="BF137" s="183"/>
      <c r="BG137" s="183"/>
      <c r="BH137" s="183"/>
      <c r="BI137" s="183"/>
      <c r="BJ137" s="183"/>
      <c r="BK137" s="183"/>
      <c r="BL137" s="183"/>
      <c r="BM137" s="183"/>
    </row>
    <row r="138" spans="1:65" x14ac:dyDescent="0.2">
      <c r="A138" s="183"/>
      <c r="B138" s="183"/>
      <c r="C138" s="183"/>
      <c r="D138" s="183"/>
      <c r="E138" s="183"/>
      <c r="F138" s="183"/>
      <c r="G138" s="183"/>
      <c r="H138" s="183"/>
      <c r="I138" s="183"/>
      <c r="J138" s="183"/>
      <c r="K138" s="183"/>
      <c r="L138" s="183"/>
      <c r="M138" s="183"/>
      <c r="N138" s="183"/>
      <c r="O138" s="183"/>
      <c r="P138" s="183"/>
      <c r="Q138" s="183"/>
      <c r="R138" s="183"/>
      <c r="S138" s="183"/>
      <c r="T138" s="183"/>
      <c r="U138" s="183"/>
      <c r="V138" s="183"/>
      <c r="W138" s="183"/>
      <c r="X138" s="183"/>
      <c r="Y138" s="183"/>
      <c r="Z138" s="183"/>
      <c r="AA138" s="183"/>
      <c r="AB138" s="183"/>
      <c r="AC138" s="183"/>
      <c r="AD138" s="183"/>
      <c r="AE138" s="183"/>
      <c r="AF138" s="183"/>
      <c r="AG138" s="183"/>
      <c r="AH138" s="183"/>
      <c r="AI138" s="183"/>
      <c r="AJ138" s="183"/>
      <c r="AK138" s="183"/>
      <c r="AL138" s="183"/>
      <c r="AM138" s="183"/>
      <c r="AN138" s="183"/>
      <c r="AO138" s="183"/>
      <c r="AP138" s="183"/>
      <c r="AQ138" s="183"/>
      <c r="AR138" s="183"/>
      <c r="AS138" s="183"/>
      <c r="AT138" s="183"/>
      <c r="AU138" s="183"/>
      <c r="AV138" s="183"/>
      <c r="AW138" s="183"/>
      <c r="AX138" s="183"/>
      <c r="AY138" s="183"/>
      <c r="AZ138" s="183"/>
      <c r="BA138" s="183"/>
      <c r="BB138" s="183"/>
      <c r="BC138" s="183"/>
      <c r="BD138" s="183"/>
      <c r="BE138" s="183"/>
      <c r="BF138" s="183"/>
      <c r="BG138" s="183"/>
      <c r="BH138" s="183"/>
      <c r="BI138" s="183"/>
      <c r="BJ138" s="183"/>
      <c r="BK138" s="183"/>
      <c r="BL138" s="183"/>
      <c r="BM138" s="183"/>
    </row>
    <row r="139" spans="1:65" x14ac:dyDescent="0.2">
      <c r="A139" s="183"/>
      <c r="B139" s="183"/>
      <c r="C139" s="183"/>
      <c r="D139" s="183"/>
      <c r="E139" s="183"/>
      <c r="F139" s="183"/>
      <c r="G139" s="183"/>
      <c r="H139" s="183"/>
      <c r="I139" s="183"/>
      <c r="J139" s="183"/>
      <c r="K139" s="183"/>
      <c r="L139" s="183"/>
      <c r="M139" s="183"/>
      <c r="N139" s="183"/>
      <c r="O139" s="183"/>
      <c r="P139" s="183"/>
      <c r="Q139" s="183"/>
      <c r="R139" s="183"/>
      <c r="S139" s="183"/>
      <c r="T139" s="183"/>
      <c r="U139" s="183"/>
      <c r="V139" s="183"/>
      <c r="W139" s="183"/>
      <c r="X139" s="183"/>
      <c r="Y139" s="183"/>
      <c r="Z139" s="183"/>
      <c r="AA139" s="183"/>
      <c r="AB139" s="183"/>
      <c r="AC139" s="183"/>
      <c r="AD139" s="183"/>
      <c r="AE139" s="183"/>
      <c r="AF139" s="183"/>
      <c r="AG139" s="183"/>
      <c r="AH139" s="183"/>
      <c r="AI139" s="183"/>
      <c r="AJ139" s="183"/>
      <c r="AK139" s="183"/>
      <c r="AL139" s="183"/>
      <c r="AM139" s="183"/>
      <c r="AN139" s="183"/>
      <c r="AO139" s="183"/>
      <c r="AP139" s="183"/>
      <c r="AQ139" s="183"/>
      <c r="AR139" s="183"/>
      <c r="AS139" s="183"/>
      <c r="AT139" s="183"/>
      <c r="AU139" s="183"/>
      <c r="AV139" s="183"/>
      <c r="AW139" s="183"/>
      <c r="AX139" s="183"/>
      <c r="AY139" s="183"/>
      <c r="AZ139" s="183"/>
      <c r="BA139" s="183"/>
      <c r="BB139" s="183"/>
      <c r="BC139" s="183"/>
      <c r="BD139" s="183"/>
      <c r="BE139" s="183"/>
      <c r="BF139" s="183"/>
      <c r="BG139" s="183"/>
      <c r="BH139" s="183"/>
      <c r="BI139" s="183"/>
      <c r="BJ139" s="183"/>
      <c r="BK139" s="183"/>
      <c r="BL139" s="183"/>
      <c r="BM139" s="183"/>
    </row>
    <row r="140" spans="1:65" x14ac:dyDescent="0.2">
      <c r="A140" s="183"/>
      <c r="B140" s="183"/>
      <c r="C140" s="183"/>
      <c r="D140" s="183"/>
      <c r="E140" s="183"/>
      <c r="F140" s="183"/>
      <c r="G140" s="183"/>
      <c r="H140" s="183"/>
      <c r="I140" s="183"/>
      <c r="J140" s="183"/>
      <c r="K140" s="183"/>
      <c r="L140" s="183"/>
      <c r="M140" s="183"/>
      <c r="N140" s="183"/>
      <c r="O140" s="183"/>
      <c r="P140" s="183"/>
      <c r="Q140" s="183"/>
      <c r="R140" s="183"/>
      <c r="S140" s="183"/>
      <c r="T140" s="183"/>
      <c r="U140" s="183"/>
      <c r="V140" s="183"/>
      <c r="W140" s="183"/>
      <c r="X140" s="183"/>
      <c r="Y140" s="183"/>
      <c r="Z140" s="183"/>
      <c r="AA140" s="183"/>
      <c r="AB140" s="183"/>
      <c r="AC140" s="183"/>
      <c r="AD140" s="183"/>
      <c r="AE140" s="183"/>
      <c r="AF140" s="183"/>
      <c r="AG140" s="183"/>
      <c r="AH140" s="183"/>
      <c r="AI140" s="183"/>
      <c r="AJ140" s="183"/>
      <c r="AK140" s="183"/>
      <c r="AL140" s="183"/>
      <c r="AM140" s="183"/>
      <c r="AN140" s="183"/>
      <c r="AO140" s="183"/>
      <c r="AP140" s="183"/>
      <c r="AQ140" s="183"/>
      <c r="AR140" s="183"/>
      <c r="AS140" s="183"/>
      <c r="AT140" s="183"/>
      <c r="AU140" s="183"/>
      <c r="AV140" s="183"/>
      <c r="AW140" s="183"/>
      <c r="AX140" s="183"/>
      <c r="AY140" s="183"/>
      <c r="AZ140" s="183"/>
      <c r="BA140" s="183"/>
      <c r="BB140" s="183"/>
      <c r="BC140" s="183"/>
      <c r="BD140" s="183"/>
      <c r="BE140" s="183"/>
      <c r="BF140" s="183"/>
      <c r="BG140" s="183"/>
      <c r="BH140" s="183"/>
      <c r="BI140" s="183"/>
      <c r="BJ140" s="183"/>
      <c r="BK140" s="183"/>
      <c r="BL140" s="183"/>
      <c r="BM140" s="183"/>
    </row>
    <row r="141" spans="1:65" x14ac:dyDescent="0.2">
      <c r="A141" s="183"/>
      <c r="B141" s="183"/>
      <c r="C141" s="183"/>
      <c r="D141" s="183"/>
      <c r="E141" s="183"/>
      <c r="F141" s="183"/>
      <c r="G141" s="183"/>
      <c r="H141" s="183"/>
      <c r="I141" s="183"/>
      <c r="J141" s="183"/>
      <c r="K141" s="183"/>
      <c r="L141" s="183"/>
      <c r="M141" s="183"/>
      <c r="N141" s="183"/>
      <c r="O141" s="183"/>
      <c r="P141" s="183"/>
      <c r="Q141" s="183"/>
      <c r="R141" s="183"/>
      <c r="S141" s="183"/>
      <c r="T141" s="183"/>
      <c r="U141" s="183"/>
      <c r="V141" s="183"/>
      <c r="W141" s="183"/>
      <c r="X141" s="183"/>
      <c r="Y141" s="183"/>
      <c r="Z141" s="183"/>
      <c r="AA141" s="183"/>
      <c r="AB141" s="183"/>
      <c r="AC141" s="183"/>
      <c r="AD141" s="183"/>
      <c r="AE141" s="183"/>
      <c r="AF141" s="183"/>
      <c r="AG141" s="183"/>
      <c r="AH141" s="183"/>
      <c r="AI141" s="183"/>
      <c r="AJ141" s="183"/>
      <c r="AK141" s="183"/>
      <c r="AL141" s="183"/>
      <c r="AM141" s="183"/>
      <c r="AN141" s="183"/>
      <c r="AO141" s="183"/>
      <c r="AP141" s="183"/>
      <c r="AQ141" s="183"/>
      <c r="AR141" s="183"/>
      <c r="AS141" s="183"/>
      <c r="AT141" s="183"/>
      <c r="AU141" s="183"/>
      <c r="AV141" s="183"/>
      <c r="AW141" s="183"/>
      <c r="AX141" s="183"/>
      <c r="AY141" s="183"/>
      <c r="AZ141" s="183"/>
      <c r="BA141" s="183"/>
      <c r="BB141" s="183"/>
      <c r="BC141" s="183"/>
      <c r="BD141" s="183"/>
      <c r="BE141" s="183"/>
      <c r="BF141" s="183"/>
      <c r="BG141" s="183"/>
      <c r="BH141" s="183"/>
      <c r="BI141" s="183"/>
      <c r="BJ141" s="183"/>
      <c r="BK141" s="183"/>
      <c r="BL141" s="183"/>
      <c r="BM141" s="183"/>
    </row>
    <row r="142" spans="1:65" x14ac:dyDescent="0.2">
      <c r="A142" s="183"/>
      <c r="B142" s="183"/>
      <c r="C142" s="183"/>
      <c r="D142" s="183"/>
      <c r="E142" s="183"/>
      <c r="F142" s="183"/>
      <c r="G142" s="183"/>
      <c r="H142" s="183"/>
      <c r="I142" s="183"/>
      <c r="J142" s="183"/>
      <c r="K142" s="183"/>
      <c r="L142" s="183"/>
      <c r="M142" s="183"/>
      <c r="N142" s="183"/>
      <c r="O142" s="183"/>
      <c r="P142" s="183"/>
      <c r="Q142" s="183"/>
      <c r="R142" s="183"/>
      <c r="S142" s="183"/>
      <c r="T142" s="183"/>
      <c r="U142" s="183"/>
      <c r="V142" s="183"/>
      <c r="W142" s="183"/>
      <c r="X142" s="183"/>
      <c r="Y142" s="183"/>
      <c r="Z142" s="183"/>
      <c r="AA142" s="183"/>
      <c r="AB142" s="183"/>
      <c r="AC142" s="183"/>
      <c r="AD142" s="183"/>
      <c r="AE142" s="183"/>
      <c r="AF142" s="183"/>
      <c r="AG142" s="183"/>
      <c r="AH142" s="183"/>
      <c r="AI142" s="183"/>
      <c r="AJ142" s="183"/>
      <c r="AK142" s="183"/>
      <c r="AL142" s="183"/>
      <c r="AM142" s="183"/>
      <c r="AN142" s="183"/>
      <c r="AO142" s="183"/>
      <c r="AP142" s="183"/>
      <c r="AQ142" s="183"/>
      <c r="AR142" s="183"/>
      <c r="AS142" s="183"/>
      <c r="AT142" s="183"/>
      <c r="AU142" s="183"/>
      <c r="AV142" s="183"/>
      <c r="AW142" s="183"/>
      <c r="AX142" s="183"/>
      <c r="AY142" s="183"/>
      <c r="AZ142" s="183"/>
      <c r="BA142" s="183"/>
      <c r="BB142" s="183"/>
      <c r="BC142" s="183"/>
      <c r="BD142" s="183"/>
      <c r="BE142" s="183"/>
      <c r="BF142" s="183"/>
      <c r="BG142" s="183"/>
      <c r="BH142" s="183"/>
      <c r="BI142" s="183"/>
      <c r="BJ142" s="183"/>
      <c r="BK142" s="183"/>
      <c r="BL142" s="183"/>
      <c r="BM142" s="183"/>
    </row>
    <row r="143" spans="1:65" x14ac:dyDescent="0.2">
      <c r="A143" s="183"/>
      <c r="B143" s="183"/>
      <c r="C143" s="183"/>
      <c r="D143" s="183"/>
      <c r="E143" s="183"/>
      <c r="F143" s="183"/>
      <c r="G143" s="183"/>
      <c r="H143" s="183"/>
      <c r="I143" s="183"/>
      <c r="J143" s="183"/>
      <c r="K143" s="183"/>
      <c r="L143" s="183"/>
      <c r="M143" s="183"/>
      <c r="N143" s="183"/>
      <c r="O143" s="183"/>
      <c r="P143" s="183"/>
      <c r="Q143" s="183"/>
      <c r="R143" s="183"/>
      <c r="S143" s="183"/>
      <c r="T143" s="183"/>
      <c r="U143" s="183"/>
      <c r="V143" s="183"/>
      <c r="W143" s="183"/>
      <c r="X143" s="183"/>
      <c r="Y143" s="183"/>
      <c r="Z143" s="183"/>
      <c r="AA143" s="183"/>
      <c r="AB143" s="183"/>
      <c r="AC143" s="183"/>
      <c r="AD143" s="183"/>
      <c r="AE143" s="183"/>
      <c r="AF143" s="183"/>
      <c r="AG143" s="183"/>
      <c r="AH143" s="183"/>
      <c r="AI143" s="183"/>
      <c r="AJ143" s="183"/>
      <c r="AK143" s="183"/>
      <c r="AL143" s="183"/>
      <c r="AM143" s="183"/>
      <c r="AN143" s="183"/>
      <c r="AO143" s="183"/>
      <c r="AP143" s="183"/>
      <c r="AQ143" s="183"/>
      <c r="AR143" s="183"/>
      <c r="AS143" s="183"/>
      <c r="AT143" s="183"/>
      <c r="AU143" s="183"/>
      <c r="AV143" s="183"/>
      <c r="AW143" s="183"/>
      <c r="AX143" s="183"/>
      <c r="AY143" s="183"/>
      <c r="AZ143" s="183"/>
      <c r="BA143" s="183"/>
      <c r="BB143" s="183"/>
      <c r="BC143" s="183"/>
      <c r="BD143" s="183"/>
      <c r="BE143" s="183"/>
      <c r="BF143" s="183"/>
      <c r="BG143" s="183"/>
      <c r="BH143" s="183"/>
      <c r="BI143" s="183"/>
      <c r="BJ143" s="183"/>
      <c r="BK143" s="183"/>
      <c r="BL143" s="183"/>
      <c r="BM143" s="183"/>
    </row>
    <row r="144" spans="1:65" x14ac:dyDescent="0.2">
      <c r="A144" s="183"/>
      <c r="B144" s="183"/>
      <c r="C144" s="183"/>
      <c r="D144" s="183"/>
      <c r="E144" s="183"/>
      <c r="F144" s="183"/>
      <c r="G144" s="183"/>
      <c r="H144" s="183"/>
      <c r="I144" s="183"/>
      <c r="J144" s="183"/>
      <c r="K144" s="183"/>
      <c r="L144" s="183"/>
      <c r="M144" s="183"/>
      <c r="N144" s="183"/>
      <c r="O144" s="183"/>
      <c r="P144" s="183"/>
      <c r="Q144" s="183"/>
      <c r="R144" s="183"/>
      <c r="S144" s="183"/>
      <c r="T144" s="183"/>
      <c r="U144" s="183"/>
      <c r="V144" s="183"/>
      <c r="W144" s="183"/>
      <c r="X144" s="183"/>
      <c r="Y144" s="183"/>
      <c r="Z144" s="183"/>
      <c r="AA144" s="183"/>
      <c r="AB144" s="183"/>
      <c r="AC144" s="183"/>
      <c r="AD144" s="183"/>
      <c r="AE144" s="183"/>
      <c r="AF144" s="183"/>
      <c r="AG144" s="183"/>
      <c r="AH144" s="183"/>
      <c r="AI144" s="183"/>
      <c r="AJ144" s="183"/>
      <c r="AK144" s="183"/>
      <c r="AL144" s="183"/>
      <c r="AM144" s="183"/>
      <c r="AN144" s="183"/>
      <c r="AO144" s="183"/>
      <c r="AP144" s="183"/>
      <c r="AQ144" s="183"/>
      <c r="AR144" s="183"/>
      <c r="AS144" s="183"/>
      <c r="AT144" s="183"/>
      <c r="AU144" s="183"/>
      <c r="AV144" s="183"/>
      <c r="AW144" s="183"/>
      <c r="AX144" s="183"/>
      <c r="AY144" s="183"/>
      <c r="AZ144" s="183"/>
      <c r="BA144" s="183"/>
      <c r="BB144" s="183"/>
      <c r="BC144" s="183"/>
      <c r="BD144" s="183"/>
      <c r="BE144" s="183"/>
      <c r="BF144" s="183"/>
      <c r="BG144" s="183"/>
      <c r="BH144" s="183"/>
      <c r="BI144" s="183"/>
      <c r="BJ144" s="183"/>
      <c r="BK144" s="183"/>
      <c r="BL144" s="183"/>
      <c r="BM144" s="183"/>
    </row>
    <row r="145" spans="1:65" x14ac:dyDescent="0.2">
      <c r="A145" s="183"/>
      <c r="B145" s="183"/>
      <c r="C145" s="183"/>
      <c r="D145" s="183"/>
      <c r="E145" s="183"/>
      <c r="F145" s="183"/>
      <c r="G145" s="183"/>
      <c r="H145" s="183"/>
      <c r="I145" s="183"/>
      <c r="J145" s="183"/>
      <c r="K145" s="183"/>
      <c r="L145" s="183"/>
      <c r="M145" s="183"/>
      <c r="N145" s="183"/>
      <c r="O145" s="183"/>
      <c r="P145" s="183"/>
      <c r="Q145" s="183"/>
      <c r="R145" s="183"/>
      <c r="S145" s="183"/>
      <c r="T145" s="183"/>
      <c r="U145" s="183"/>
      <c r="V145" s="183"/>
      <c r="W145" s="183"/>
      <c r="X145" s="183"/>
      <c r="Y145" s="183"/>
      <c r="Z145" s="183"/>
      <c r="AA145" s="183"/>
      <c r="AB145" s="183"/>
      <c r="AC145" s="183"/>
      <c r="AD145" s="183"/>
      <c r="AE145" s="183"/>
      <c r="AF145" s="183"/>
      <c r="AG145" s="183"/>
      <c r="AH145" s="183"/>
      <c r="AI145" s="183"/>
      <c r="AJ145" s="183"/>
      <c r="AK145" s="183"/>
      <c r="AL145" s="183"/>
      <c r="AM145" s="183"/>
      <c r="AN145" s="183"/>
      <c r="AO145" s="183"/>
      <c r="AP145" s="183"/>
      <c r="AQ145" s="183"/>
      <c r="AR145" s="183"/>
      <c r="AS145" s="183"/>
      <c r="AT145" s="183"/>
      <c r="AU145" s="183"/>
      <c r="AV145" s="183"/>
      <c r="AW145" s="183"/>
      <c r="AX145" s="183"/>
      <c r="AY145" s="183"/>
      <c r="AZ145" s="183"/>
      <c r="BA145" s="183"/>
      <c r="BB145" s="183"/>
      <c r="BC145" s="183"/>
      <c r="BD145" s="183"/>
      <c r="BE145" s="183"/>
      <c r="BF145" s="183"/>
      <c r="BG145" s="183"/>
      <c r="BH145" s="183"/>
      <c r="BI145" s="183"/>
      <c r="BJ145" s="183"/>
      <c r="BK145" s="183"/>
      <c r="BL145" s="183"/>
      <c r="BM145" s="183"/>
    </row>
    <row r="146" spans="1:65" x14ac:dyDescent="0.2">
      <c r="A146" s="183"/>
      <c r="B146" s="183"/>
      <c r="C146" s="183"/>
      <c r="D146" s="183"/>
      <c r="E146" s="183"/>
      <c r="F146" s="183"/>
      <c r="G146" s="183"/>
      <c r="H146" s="183"/>
      <c r="I146" s="183"/>
      <c r="J146" s="183"/>
      <c r="K146" s="183"/>
      <c r="L146" s="183"/>
      <c r="M146" s="183"/>
      <c r="N146" s="183"/>
      <c r="O146" s="183"/>
      <c r="P146" s="183"/>
      <c r="Q146" s="183"/>
      <c r="R146" s="183"/>
      <c r="S146" s="183"/>
      <c r="T146" s="183"/>
      <c r="U146" s="183"/>
      <c r="V146" s="183"/>
      <c r="W146" s="183"/>
      <c r="X146" s="183"/>
      <c r="Y146" s="183"/>
      <c r="Z146" s="183"/>
      <c r="AA146" s="183"/>
      <c r="AB146" s="183"/>
      <c r="AC146" s="183"/>
      <c r="AD146" s="183"/>
      <c r="AE146" s="183"/>
      <c r="AF146" s="183"/>
      <c r="AG146" s="183"/>
      <c r="AH146" s="183"/>
      <c r="AI146" s="183"/>
      <c r="AJ146" s="183"/>
      <c r="AK146" s="183"/>
      <c r="AL146" s="183"/>
      <c r="AM146" s="183"/>
      <c r="AN146" s="183"/>
      <c r="AO146" s="183"/>
      <c r="AP146" s="183"/>
      <c r="AQ146" s="183"/>
      <c r="AR146" s="183"/>
      <c r="AS146" s="183"/>
      <c r="AT146" s="183"/>
      <c r="AU146" s="183"/>
      <c r="AV146" s="183"/>
      <c r="AW146" s="183"/>
      <c r="AX146" s="183"/>
      <c r="AY146" s="183"/>
      <c r="AZ146" s="183"/>
      <c r="BA146" s="183"/>
      <c r="BB146" s="183"/>
      <c r="BC146" s="183"/>
      <c r="BD146" s="183"/>
      <c r="BE146" s="183"/>
      <c r="BF146" s="183"/>
      <c r="BG146" s="183"/>
      <c r="BH146" s="183"/>
      <c r="BI146" s="183"/>
      <c r="BJ146" s="183"/>
      <c r="BK146" s="183"/>
      <c r="BL146" s="183"/>
      <c r="BM146" s="183"/>
    </row>
    <row r="147" spans="1:65" x14ac:dyDescent="0.2">
      <c r="A147" s="183"/>
      <c r="B147" s="183"/>
      <c r="C147" s="183"/>
      <c r="D147" s="183"/>
      <c r="E147" s="183"/>
      <c r="F147" s="183"/>
      <c r="G147" s="183"/>
      <c r="H147" s="183"/>
      <c r="I147" s="183"/>
      <c r="J147" s="183"/>
      <c r="K147" s="183"/>
      <c r="L147" s="183"/>
      <c r="M147" s="183"/>
      <c r="N147" s="183"/>
      <c r="O147" s="183"/>
      <c r="P147" s="183"/>
      <c r="Q147" s="183"/>
      <c r="R147" s="183"/>
      <c r="S147" s="183"/>
      <c r="T147" s="183"/>
      <c r="U147" s="183"/>
      <c r="V147" s="183"/>
      <c r="W147" s="183"/>
      <c r="X147" s="183"/>
      <c r="Y147" s="183"/>
      <c r="Z147" s="183"/>
      <c r="AA147" s="183"/>
      <c r="AB147" s="183"/>
      <c r="AC147" s="183"/>
      <c r="AD147" s="183"/>
      <c r="AE147" s="183"/>
      <c r="AF147" s="183"/>
      <c r="AG147" s="183"/>
      <c r="AH147" s="183"/>
      <c r="AI147" s="183"/>
      <c r="AJ147" s="183"/>
      <c r="AK147" s="183"/>
      <c r="AL147" s="183"/>
      <c r="AM147" s="183"/>
      <c r="AN147" s="183"/>
      <c r="AO147" s="183"/>
      <c r="AP147" s="183"/>
      <c r="AQ147" s="183"/>
      <c r="AR147" s="183"/>
      <c r="AS147" s="183"/>
      <c r="AT147" s="183"/>
      <c r="AU147" s="183"/>
      <c r="AV147" s="183"/>
      <c r="AW147" s="183"/>
      <c r="AX147" s="183"/>
      <c r="AY147" s="183"/>
      <c r="AZ147" s="183"/>
      <c r="BA147" s="183"/>
      <c r="BB147" s="183"/>
      <c r="BC147" s="183"/>
      <c r="BD147" s="183"/>
      <c r="BE147" s="183"/>
      <c r="BF147" s="183"/>
      <c r="BG147" s="183"/>
      <c r="BH147" s="183"/>
      <c r="BI147" s="183"/>
      <c r="BJ147" s="183"/>
      <c r="BK147" s="183"/>
      <c r="BL147" s="183"/>
      <c r="BM147" s="183"/>
    </row>
    <row r="148" spans="1:65" x14ac:dyDescent="0.2">
      <c r="A148" s="183"/>
      <c r="B148" s="183"/>
      <c r="C148" s="183"/>
      <c r="D148" s="183"/>
      <c r="E148" s="183"/>
      <c r="F148" s="183"/>
      <c r="G148" s="183"/>
      <c r="H148" s="183"/>
      <c r="I148" s="183"/>
      <c r="J148" s="183"/>
      <c r="K148" s="183"/>
      <c r="L148" s="183"/>
      <c r="M148" s="183"/>
      <c r="N148" s="183"/>
      <c r="O148" s="183"/>
      <c r="P148" s="183"/>
      <c r="Q148" s="183"/>
      <c r="R148" s="183"/>
      <c r="S148" s="183"/>
      <c r="T148" s="183"/>
      <c r="U148" s="183"/>
      <c r="V148" s="183"/>
      <c r="W148" s="183"/>
      <c r="X148" s="183"/>
      <c r="Y148" s="183"/>
      <c r="Z148" s="183"/>
      <c r="AA148" s="183"/>
      <c r="AB148" s="183"/>
      <c r="AC148" s="183"/>
      <c r="AD148" s="183"/>
      <c r="AE148" s="183"/>
      <c r="AF148" s="183"/>
      <c r="AG148" s="183"/>
      <c r="AH148" s="183"/>
      <c r="AI148" s="183"/>
      <c r="AJ148" s="183"/>
      <c r="AK148" s="183"/>
      <c r="AL148" s="183"/>
      <c r="AM148" s="183"/>
      <c r="AN148" s="183"/>
      <c r="AO148" s="183"/>
      <c r="AP148" s="183"/>
      <c r="AQ148" s="183"/>
      <c r="AR148" s="183"/>
      <c r="AS148" s="183"/>
      <c r="AT148" s="183"/>
      <c r="AU148" s="183"/>
      <c r="AV148" s="183"/>
      <c r="AW148" s="183"/>
      <c r="AX148" s="183"/>
      <c r="AY148" s="183"/>
      <c r="AZ148" s="183"/>
      <c r="BA148" s="183"/>
      <c r="BB148" s="183"/>
      <c r="BC148" s="183"/>
      <c r="BD148" s="183"/>
      <c r="BE148" s="183"/>
      <c r="BF148" s="183"/>
      <c r="BG148" s="183"/>
      <c r="BH148" s="183"/>
      <c r="BI148" s="183"/>
      <c r="BJ148" s="183"/>
      <c r="BK148" s="183"/>
      <c r="BL148" s="183"/>
      <c r="BM148" s="183"/>
    </row>
    <row r="149" spans="1:65" x14ac:dyDescent="0.2">
      <c r="A149" s="183"/>
      <c r="B149" s="183"/>
      <c r="C149" s="183"/>
      <c r="D149" s="183"/>
      <c r="E149" s="183"/>
      <c r="F149" s="183"/>
      <c r="G149" s="183"/>
      <c r="H149" s="183"/>
      <c r="I149" s="183"/>
      <c r="J149" s="183"/>
      <c r="K149" s="183"/>
      <c r="L149" s="183"/>
      <c r="M149" s="183"/>
      <c r="N149" s="183"/>
      <c r="O149" s="183"/>
      <c r="P149" s="183"/>
      <c r="Q149" s="183"/>
      <c r="R149" s="183"/>
      <c r="S149" s="183"/>
      <c r="T149" s="183"/>
      <c r="U149" s="183"/>
      <c r="V149" s="183"/>
      <c r="W149" s="183"/>
      <c r="X149" s="183"/>
      <c r="Y149" s="183"/>
      <c r="Z149" s="183"/>
      <c r="AA149" s="183"/>
      <c r="AB149" s="183"/>
      <c r="AC149" s="183"/>
      <c r="AD149" s="183"/>
      <c r="AE149" s="183"/>
      <c r="AF149" s="183"/>
      <c r="AG149" s="183"/>
      <c r="AH149" s="183"/>
      <c r="AI149" s="183"/>
      <c r="AJ149" s="183"/>
      <c r="AK149" s="183"/>
      <c r="AL149" s="183"/>
      <c r="AM149" s="183"/>
      <c r="AN149" s="183"/>
      <c r="AO149" s="183"/>
      <c r="AP149" s="183"/>
      <c r="AQ149" s="183"/>
      <c r="AR149" s="183"/>
      <c r="AS149" s="183"/>
      <c r="AT149" s="183"/>
      <c r="AU149" s="183"/>
      <c r="AV149" s="183"/>
      <c r="AW149" s="183"/>
      <c r="AX149" s="183"/>
      <c r="AY149" s="183"/>
      <c r="AZ149" s="183"/>
      <c r="BA149" s="183"/>
      <c r="BB149" s="183"/>
      <c r="BC149" s="183"/>
      <c r="BD149" s="183"/>
      <c r="BE149" s="183"/>
      <c r="BF149" s="183"/>
      <c r="BG149" s="183"/>
      <c r="BH149" s="183"/>
      <c r="BI149" s="183"/>
      <c r="BJ149" s="183"/>
      <c r="BK149" s="183"/>
      <c r="BL149" s="183"/>
      <c r="BM149" s="183"/>
    </row>
    <row r="150" spans="1:65" x14ac:dyDescent="0.2">
      <c r="A150" s="183"/>
      <c r="B150" s="183"/>
      <c r="C150" s="183"/>
      <c r="D150" s="183"/>
      <c r="E150" s="183"/>
      <c r="F150" s="183"/>
      <c r="G150" s="183"/>
      <c r="H150" s="183"/>
      <c r="I150" s="183"/>
      <c r="J150" s="183"/>
      <c r="K150" s="183"/>
      <c r="L150" s="183"/>
      <c r="M150" s="183"/>
      <c r="N150" s="183"/>
      <c r="O150" s="183"/>
      <c r="P150" s="183"/>
      <c r="Q150" s="183"/>
      <c r="R150" s="183"/>
      <c r="S150" s="183"/>
      <c r="T150" s="183"/>
      <c r="U150" s="183"/>
      <c r="V150" s="183"/>
      <c r="W150" s="183"/>
      <c r="X150" s="183"/>
      <c r="Y150" s="183"/>
      <c r="Z150" s="183"/>
      <c r="AA150" s="183"/>
      <c r="AB150" s="183"/>
      <c r="AC150" s="183"/>
      <c r="AD150" s="183"/>
      <c r="AE150" s="183"/>
      <c r="AF150" s="183"/>
      <c r="AG150" s="183"/>
      <c r="AH150" s="183"/>
      <c r="AI150" s="183"/>
      <c r="AJ150" s="183"/>
      <c r="AK150" s="183"/>
      <c r="AL150" s="183"/>
      <c r="AM150" s="183"/>
      <c r="AN150" s="183"/>
      <c r="AO150" s="183"/>
      <c r="AP150" s="183"/>
      <c r="AQ150" s="183"/>
      <c r="AR150" s="183"/>
      <c r="AS150" s="183"/>
      <c r="AT150" s="183"/>
      <c r="AU150" s="183"/>
      <c r="AV150" s="183"/>
      <c r="AW150" s="183"/>
      <c r="AX150" s="183"/>
      <c r="AY150" s="183"/>
      <c r="AZ150" s="183"/>
      <c r="BA150" s="183"/>
      <c r="BB150" s="183"/>
      <c r="BC150" s="183"/>
      <c r="BD150" s="183"/>
      <c r="BE150" s="183"/>
      <c r="BF150" s="183"/>
      <c r="BG150" s="183"/>
      <c r="BH150" s="183"/>
      <c r="BI150" s="183"/>
      <c r="BJ150" s="183"/>
      <c r="BK150" s="183"/>
      <c r="BL150" s="183"/>
      <c r="BM150" s="183"/>
    </row>
    <row r="151" spans="1:65" x14ac:dyDescent="0.2">
      <c r="A151" s="183"/>
      <c r="B151" s="183"/>
      <c r="C151" s="183"/>
      <c r="D151" s="183"/>
      <c r="E151" s="183"/>
      <c r="F151" s="183"/>
      <c r="G151" s="183"/>
      <c r="H151" s="183"/>
      <c r="I151" s="183"/>
      <c r="J151" s="183"/>
      <c r="K151" s="183"/>
      <c r="L151" s="183"/>
      <c r="M151" s="183"/>
      <c r="N151" s="183"/>
      <c r="O151" s="183"/>
      <c r="P151" s="183"/>
      <c r="Q151" s="183"/>
      <c r="R151" s="183"/>
      <c r="S151" s="183"/>
      <c r="T151" s="183"/>
      <c r="U151" s="183"/>
      <c r="V151" s="183"/>
      <c r="W151" s="183"/>
      <c r="X151" s="183"/>
      <c r="Y151" s="183"/>
      <c r="Z151" s="183"/>
      <c r="AA151" s="183"/>
      <c r="AB151" s="183"/>
      <c r="AC151" s="183"/>
      <c r="AD151" s="183"/>
      <c r="AE151" s="183"/>
      <c r="AF151" s="183"/>
      <c r="AG151" s="183"/>
      <c r="AH151" s="183"/>
      <c r="AI151" s="183"/>
      <c r="AJ151" s="183"/>
      <c r="AK151" s="183"/>
      <c r="AL151" s="183"/>
      <c r="AM151" s="183"/>
      <c r="AN151" s="183"/>
      <c r="AO151" s="183"/>
      <c r="AP151" s="183"/>
      <c r="AQ151" s="183"/>
      <c r="AR151" s="183"/>
      <c r="AS151" s="183"/>
      <c r="AT151" s="183"/>
      <c r="AU151" s="183"/>
      <c r="AV151" s="183"/>
      <c r="AW151" s="183"/>
      <c r="AX151" s="183"/>
      <c r="AY151" s="183"/>
      <c r="AZ151" s="183"/>
      <c r="BA151" s="183"/>
      <c r="BB151" s="183"/>
      <c r="BC151" s="183"/>
      <c r="BD151" s="183"/>
      <c r="BE151" s="183"/>
      <c r="BF151" s="183"/>
      <c r="BG151" s="183"/>
      <c r="BH151" s="183"/>
      <c r="BI151" s="183"/>
      <c r="BJ151" s="183"/>
      <c r="BK151" s="183"/>
      <c r="BL151" s="183"/>
      <c r="BM151" s="183"/>
    </row>
    <row r="152" spans="1:65" x14ac:dyDescent="0.2">
      <c r="A152" s="183"/>
      <c r="B152" s="183"/>
      <c r="C152" s="183"/>
      <c r="D152" s="183"/>
      <c r="E152" s="183"/>
      <c r="F152" s="183"/>
      <c r="G152" s="183"/>
      <c r="H152" s="183"/>
      <c r="I152" s="183"/>
      <c r="J152" s="183"/>
      <c r="K152" s="183"/>
      <c r="L152" s="183"/>
      <c r="M152" s="183"/>
      <c r="N152" s="183"/>
      <c r="O152" s="183"/>
      <c r="P152" s="183"/>
      <c r="Q152" s="183"/>
      <c r="R152" s="183"/>
      <c r="S152" s="183"/>
      <c r="T152" s="183"/>
      <c r="U152" s="183"/>
      <c r="V152" s="183"/>
      <c r="W152" s="183"/>
      <c r="X152" s="183"/>
      <c r="Y152" s="183"/>
      <c r="Z152" s="183"/>
      <c r="AA152" s="183"/>
      <c r="AB152" s="183"/>
      <c r="AC152" s="183"/>
      <c r="AD152" s="183"/>
      <c r="AE152" s="183"/>
      <c r="AF152" s="183"/>
      <c r="AG152" s="183"/>
      <c r="AH152" s="183"/>
      <c r="AI152" s="183"/>
      <c r="AJ152" s="183"/>
      <c r="AK152" s="183"/>
      <c r="AL152" s="183"/>
      <c r="AM152" s="183"/>
      <c r="AN152" s="183"/>
      <c r="AO152" s="183"/>
      <c r="AP152" s="183"/>
      <c r="AQ152" s="183"/>
      <c r="AR152" s="183"/>
      <c r="AS152" s="183"/>
      <c r="AT152" s="183"/>
      <c r="AU152" s="183"/>
      <c r="AV152" s="183"/>
      <c r="AW152" s="183"/>
      <c r="AX152" s="183"/>
      <c r="AY152" s="183"/>
      <c r="AZ152" s="183"/>
      <c r="BA152" s="183"/>
      <c r="BB152" s="183"/>
      <c r="BC152" s="183"/>
      <c r="BD152" s="183"/>
      <c r="BE152" s="183"/>
      <c r="BF152" s="183"/>
      <c r="BG152" s="183"/>
      <c r="BH152" s="183"/>
      <c r="BI152" s="183"/>
      <c r="BJ152" s="183"/>
      <c r="BK152" s="183"/>
      <c r="BL152" s="183"/>
      <c r="BM152" s="183"/>
    </row>
    <row r="153" spans="1:65" x14ac:dyDescent="0.2">
      <c r="A153" s="183"/>
      <c r="B153" s="183"/>
      <c r="C153" s="183"/>
      <c r="D153" s="183"/>
      <c r="E153" s="183"/>
      <c r="F153" s="183"/>
      <c r="G153" s="183"/>
      <c r="H153" s="183"/>
      <c r="I153" s="183"/>
      <c r="J153" s="183"/>
      <c r="K153" s="183"/>
      <c r="L153" s="183"/>
      <c r="M153" s="183"/>
      <c r="N153" s="183"/>
      <c r="O153" s="183"/>
      <c r="P153" s="183"/>
      <c r="Q153" s="183"/>
      <c r="R153" s="183"/>
      <c r="S153" s="183"/>
      <c r="T153" s="183"/>
      <c r="U153" s="183"/>
      <c r="V153" s="183"/>
      <c r="W153" s="183"/>
      <c r="X153" s="183"/>
      <c r="Y153" s="183"/>
      <c r="Z153" s="183"/>
      <c r="AA153" s="183"/>
      <c r="AB153" s="183"/>
      <c r="AC153" s="183"/>
      <c r="AD153" s="183"/>
      <c r="AE153" s="183"/>
      <c r="AF153" s="183"/>
      <c r="AG153" s="183"/>
      <c r="AH153" s="183"/>
      <c r="AI153" s="183"/>
      <c r="AJ153" s="183"/>
      <c r="AK153" s="183"/>
      <c r="AL153" s="183"/>
      <c r="AM153" s="183"/>
      <c r="AN153" s="183"/>
      <c r="AO153" s="183"/>
      <c r="AP153" s="183"/>
      <c r="AQ153" s="183"/>
      <c r="AR153" s="183"/>
      <c r="AS153" s="183"/>
      <c r="AT153" s="183"/>
      <c r="AU153" s="183"/>
      <c r="AV153" s="183"/>
      <c r="AW153" s="183"/>
      <c r="AX153" s="183"/>
      <c r="AY153" s="183"/>
      <c r="AZ153" s="183"/>
      <c r="BA153" s="183"/>
      <c r="BB153" s="183"/>
      <c r="BC153" s="183"/>
      <c r="BD153" s="183"/>
      <c r="BE153" s="183"/>
      <c r="BF153" s="183"/>
      <c r="BG153" s="183"/>
      <c r="BH153" s="183"/>
      <c r="BI153" s="183"/>
      <c r="BJ153" s="183"/>
      <c r="BK153" s="183"/>
      <c r="BL153" s="183"/>
      <c r="BM153" s="183"/>
    </row>
    <row r="154" spans="1:65" x14ac:dyDescent="0.2">
      <c r="A154" s="183"/>
      <c r="B154" s="183"/>
      <c r="C154" s="183"/>
      <c r="D154" s="183"/>
      <c r="E154" s="183"/>
      <c r="F154" s="183"/>
      <c r="G154" s="183"/>
      <c r="H154" s="183"/>
      <c r="I154" s="183"/>
      <c r="J154" s="183"/>
      <c r="K154" s="183"/>
      <c r="L154" s="183"/>
      <c r="M154" s="183"/>
      <c r="N154" s="183"/>
      <c r="O154" s="183"/>
      <c r="P154" s="183"/>
      <c r="Q154" s="183"/>
      <c r="R154" s="183"/>
      <c r="S154" s="183"/>
      <c r="T154" s="183"/>
      <c r="U154" s="183"/>
      <c r="V154" s="183"/>
      <c r="W154" s="183"/>
      <c r="X154" s="183"/>
      <c r="Y154" s="183"/>
      <c r="Z154" s="183"/>
      <c r="AA154" s="183"/>
      <c r="AB154" s="183"/>
      <c r="AC154" s="183"/>
      <c r="AD154" s="183"/>
      <c r="AE154" s="183"/>
      <c r="AF154" s="183"/>
      <c r="AG154" s="183"/>
      <c r="AH154" s="183"/>
      <c r="AI154" s="183"/>
      <c r="AJ154" s="183"/>
      <c r="AK154" s="183"/>
      <c r="AL154" s="183"/>
      <c r="AM154" s="183"/>
      <c r="AN154" s="183"/>
      <c r="AO154" s="183"/>
      <c r="AP154" s="183"/>
      <c r="AQ154" s="183"/>
      <c r="AR154" s="183"/>
      <c r="AS154" s="183"/>
      <c r="AT154" s="183"/>
      <c r="AU154" s="183"/>
      <c r="AV154" s="183"/>
      <c r="AW154" s="183"/>
      <c r="AX154" s="183"/>
      <c r="AY154" s="183"/>
      <c r="AZ154" s="183"/>
      <c r="BA154" s="183"/>
      <c r="BB154" s="183"/>
      <c r="BC154" s="183"/>
      <c r="BD154" s="183"/>
      <c r="BE154" s="183"/>
      <c r="BF154" s="183"/>
      <c r="BG154" s="183"/>
      <c r="BH154" s="183"/>
      <c r="BI154" s="183"/>
      <c r="BJ154" s="183"/>
      <c r="BK154" s="183"/>
      <c r="BL154" s="183"/>
      <c r="BM154" s="183"/>
    </row>
    <row r="155" spans="1:65" x14ac:dyDescent="0.2">
      <c r="A155" s="183"/>
      <c r="B155" s="183"/>
      <c r="C155" s="183"/>
      <c r="D155" s="183"/>
      <c r="E155" s="183"/>
      <c r="F155" s="183"/>
      <c r="G155" s="183"/>
      <c r="H155" s="183"/>
      <c r="I155" s="183"/>
      <c r="J155" s="183"/>
      <c r="K155" s="183"/>
      <c r="L155" s="183"/>
      <c r="M155" s="183"/>
      <c r="N155" s="183"/>
      <c r="O155" s="183"/>
      <c r="P155" s="183"/>
      <c r="Q155" s="183"/>
      <c r="R155" s="183"/>
      <c r="S155" s="183"/>
      <c r="T155" s="183"/>
      <c r="U155" s="183"/>
      <c r="V155" s="183"/>
      <c r="W155" s="183"/>
      <c r="X155" s="183"/>
      <c r="Y155" s="183"/>
      <c r="Z155" s="183"/>
      <c r="AA155" s="183"/>
      <c r="AB155" s="183"/>
      <c r="AC155" s="183"/>
      <c r="AD155" s="183"/>
      <c r="AE155" s="183"/>
      <c r="AF155" s="183"/>
      <c r="AG155" s="183"/>
      <c r="AH155" s="183"/>
      <c r="AI155" s="183"/>
      <c r="AJ155" s="183"/>
      <c r="AK155" s="183"/>
      <c r="AL155" s="183"/>
      <c r="AM155" s="183"/>
      <c r="AN155" s="183"/>
      <c r="AO155" s="183"/>
      <c r="AP155" s="183"/>
      <c r="AQ155" s="183"/>
      <c r="AR155" s="183"/>
      <c r="AS155" s="183"/>
      <c r="AT155" s="183"/>
      <c r="AU155" s="183"/>
      <c r="AV155" s="183"/>
      <c r="AW155" s="183"/>
      <c r="AX155" s="183"/>
      <c r="AY155" s="183"/>
      <c r="AZ155" s="183"/>
      <c r="BA155" s="183"/>
      <c r="BB155" s="183"/>
      <c r="BC155" s="183"/>
      <c r="BD155" s="183"/>
      <c r="BE155" s="183"/>
      <c r="BF155" s="183"/>
      <c r="BG155" s="183"/>
      <c r="BH155" s="183"/>
      <c r="BI155" s="183"/>
      <c r="BJ155" s="183"/>
      <c r="BK155" s="183"/>
      <c r="BL155" s="183"/>
      <c r="BM155" s="183"/>
    </row>
    <row r="156" spans="1:65" x14ac:dyDescent="0.2">
      <c r="A156" s="183"/>
      <c r="B156" s="183"/>
      <c r="C156" s="183"/>
      <c r="D156" s="183"/>
      <c r="E156" s="183"/>
      <c r="F156" s="183"/>
      <c r="G156" s="183"/>
      <c r="H156" s="183"/>
      <c r="I156" s="183"/>
      <c r="J156" s="183"/>
      <c r="K156" s="183"/>
      <c r="L156" s="183"/>
      <c r="M156" s="183"/>
      <c r="N156" s="183"/>
      <c r="O156" s="183"/>
      <c r="P156" s="183"/>
      <c r="Q156" s="183"/>
      <c r="R156" s="183"/>
      <c r="S156" s="183"/>
      <c r="T156" s="183"/>
      <c r="U156" s="183"/>
      <c r="V156" s="183"/>
      <c r="W156" s="183"/>
      <c r="X156" s="183"/>
      <c r="Y156" s="183"/>
      <c r="Z156" s="183"/>
      <c r="AA156" s="183"/>
      <c r="AB156" s="183"/>
      <c r="AC156" s="183"/>
      <c r="AD156" s="183"/>
      <c r="AE156" s="183"/>
      <c r="AF156" s="183"/>
      <c r="AG156" s="183"/>
      <c r="AH156" s="183"/>
      <c r="AI156" s="183"/>
      <c r="AJ156" s="183"/>
      <c r="AK156" s="183"/>
      <c r="AL156" s="183"/>
      <c r="AM156" s="183"/>
      <c r="AN156" s="183"/>
      <c r="AO156" s="183"/>
      <c r="AP156" s="183"/>
      <c r="AQ156" s="183"/>
      <c r="AR156" s="183"/>
      <c r="AS156" s="183"/>
      <c r="AT156" s="183"/>
      <c r="AU156" s="183"/>
      <c r="AV156" s="183"/>
      <c r="AW156" s="183"/>
      <c r="AX156" s="183"/>
      <c r="AY156" s="183"/>
      <c r="AZ156" s="183"/>
      <c r="BA156" s="183"/>
      <c r="BB156" s="183"/>
      <c r="BC156" s="183"/>
      <c r="BD156" s="183"/>
      <c r="BE156" s="183"/>
      <c r="BF156" s="183"/>
      <c r="BG156" s="183"/>
      <c r="BH156" s="183"/>
      <c r="BI156" s="183"/>
      <c r="BJ156" s="183"/>
      <c r="BK156" s="183"/>
      <c r="BL156" s="183"/>
      <c r="BM156" s="183"/>
    </row>
    <row r="157" spans="1:65" x14ac:dyDescent="0.2">
      <c r="A157" s="183"/>
      <c r="B157" s="183"/>
      <c r="C157" s="183"/>
      <c r="D157" s="183"/>
      <c r="E157" s="183"/>
      <c r="F157" s="183"/>
      <c r="G157" s="183"/>
      <c r="H157" s="183"/>
      <c r="I157" s="183"/>
      <c r="J157" s="183"/>
      <c r="K157" s="183"/>
      <c r="L157" s="183"/>
      <c r="M157" s="183"/>
      <c r="N157" s="183"/>
      <c r="O157" s="183"/>
      <c r="P157" s="183"/>
      <c r="Q157" s="183"/>
      <c r="R157" s="183"/>
      <c r="S157" s="183"/>
      <c r="T157" s="183"/>
      <c r="U157" s="183"/>
      <c r="V157" s="183"/>
      <c r="W157" s="183"/>
      <c r="X157" s="183"/>
      <c r="Y157" s="183"/>
      <c r="Z157" s="183"/>
      <c r="AA157" s="183"/>
      <c r="AB157" s="183"/>
      <c r="AC157" s="183"/>
      <c r="AD157" s="183"/>
      <c r="AE157" s="183"/>
      <c r="AF157" s="183"/>
      <c r="AG157" s="183"/>
      <c r="AH157" s="183"/>
      <c r="AI157" s="183"/>
      <c r="AJ157" s="183"/>
      <c r="AK157" s="183"/>
      <c r="AL157" s="183"/>
      <c r="AM157" s="183"/>
      <c r="AN157" s="183"/>
      <c r="AO157" s="183"/>
      <c r="AP157" s="183"/>
      <c r="AQ157" s="183"/>
      <c r="AR157" s="183"/>
      <c r="AS157" s="183"/>
      <c r="AT157" s="183"/>
      <c r="AU157" s="183"/>
      <c r="AV157" s="183"/>
      <c r="AW157" s="183"/>
      <c r="AX157" s="183"/>
      <c r="AY157" s="183"/>
      <c r="AZ157" s="183"/>
      <c r="BA157" s="183"/>
      <c r="BB157" s="183"/>
      <c r="BC157" s="183"/>
      <c r="BD157" s="183"/>
      <c r="BE157" s="183"/>
      <c r="BF157" s="183"/>
      <c r="BG157" s="183"/>
      <c r="BH157" s="183"/>
      <c r="BI157" s="183"/>
      <c r="BJ157" s="183"/>
      <c r="BK157" s="183"/>
      <c r="BL157" s="183"/>
      <c r="BM157" s="183"/>
    </row>
    <row r="158" spans="1:65" x14ac:dyDescent="0.2">
      <c r="A158" s="183"/>
      <c r="B158" s="183"/>
      <c r="C158" s="183"/>
      <c r="D158" s="183"/>
      <c r="E158" s="183"/>
      <c r="F158" s="183"/>
      <c r="G158" s="183"/>
      <c r="H158" s="183"/>
      <c r="I158" s="183"/>
      <c r="J158" s="183"/>
      <c r="K158" s="183"/>
      <c r="L158" s="183"/>
      <c r="M158" s="183"/>
      <c r="N158" s="183"/>
      <c r="O158" s="183"/>
      <c r="P158" s="183"/>
      <c r="Q158" s="183"/>
      <c r="R158" s="183"/>
      <c r="S158" s="183"/>
      <c r="T158" s="183"/>
      <c r="U158" s="183"/>
      <c r="V158" s="183"/>
      <c r="W158" s="183"/>
      <c r="X158" s="183"/>
      <c r="Y158" s="183"/>
      <c r="Z158" s="183"/>
      <c r="AA158" s="183"/>
      <c r="AB158" s="183"/>
      <c r="AC158" s="183"/>
      <c r="AD158" s="183"/>
      <c r="AE158" s="183"/>
      <c r="AF158" s="183"/>
      <c r="AG158" s="183"/>
      <c r="AH158" s="183"/>
      <c r="AI158" s="183"/>
      <c r="AJ158" s="183"/>
      <c r="AK158" s="183"/>
      <c r="AL158" s="183"/>
      <c r="AM158" s="183"/>
      <c r="AN158" s="183"/>
      <c r="AO158" s="183"/>
      <c r="AP158" s="183"/>
      <c r="AQ158" s="183"/>
      <c r="AR158" s="183"/>
      <c r="AS158" s="183"/>
      <c r="AT158" s="183"/>
      <c r="AU158" s="183"/>
      <c r="AV158" s="183"/>
      <c r="AW158" s="183"/>
      <c r="AX158" s="183"/>
      <c r="AY158" s="183"/>
      <c r="AZ158" s="183"/>
      <c r="BA158" s="183"/>
      <c r="BB158" s="183"/>
      <c r="BC158" s="183"/>
      <c r="BD158" s="183"/>
      <c r="BE158" s="183"/>
      <c r="BF158" s="183"/>
      <c r="BG158" s="183"/>
      <c r="BH158" s="183"/>
      <c r="BI158" s="183"/>
      <c r="BJ158" s="183"/>
      <c r="BK158" s="183"/>
      <c r="BL158" s="183"/>
      <c r="BM158" s="183"/>
    </row>
    <row r="159" spans="1:65" x14ac:dyDescent="0.2">
      <c r="A159" s="183"/>
      <c r="B159" s="183"/>
      <c r="C159" s="183"/>
      <c r="D159" s="183"/>
      <c r="E159" s="183"/>
      <c r="F159" s="183"/>
      <c r="G159" s="183"/>
      <c r="H159" s="183"/>
      <c r="I159" s="183"/>
      <c r="J159" s="183"/>
      <c r="K159" s="183"/>
      <c r="L159" s="183"/>
      <c r="M159" s="183"/>
      <c r="N159" s="183"/>
      <c r="O159" s="183"/>
      <c r="P159" s="183"/>
      <c r="Q159" s="183"/>
      <c r="R159" s="183"/>
      <c r="S159" s="183"/>
      <c r="T159" s="183"/>
      <c r="U159" s="183"/>
      <c r="V159" s="183"/>
      <c r="W159" s="183"/>
      <c r="X159" s="183"/>
      <c r="Y159" s="183"/>
      <c r="Z159" s="183"/>
      <c r="AA159" s="183"/>
      <c r="AB159" s="183"/>
      <c r="AC159" s="183"/>
      <c r="AD159" s="183"/>
      <c r="AE159" s="183"/>
      <c r="AF159" s="183"/>
      <c r="AG159" s="183"/>
      <c r="AH159" s="183"/>
      <c r="AI159" s="183"/>
      <c r="AJ159" s="183"/>
      <c r="AK159" s="183"/>
      <c r="AL159" s="183"/>
      <c r="AM159" s="183"/>
      <c r="AN159" s="183"/>
      <c r="AO159" s="183"/>
      <c r="AP159" s="183"/>
      <c r="AQ159" s="183"/>
      <c r="AR159" s="183"/>
      <c r="AS159" s="183"/>
      <c r="AT159" s="183"/>
      <c r="AU159" s="183"/>
      <c r="AV159" s="183"/>
      <c r="AW159" s="183"/>
      <c r="AX159" s="183"/>
      <c r="AY159" s="183"/>
      <c r="AZ159" s="183"/>
      <c r="BA159" s="183"/>
      <c r="BB159" s="183"/>
      <c r="BC159" s="183"/>
      <c r="BD159" s="183"/>
      <c r="BE159" s="183"/>
      <c r="BF159" s="183"/>
      <c r="BG159" s="183"/>
      <c r="BH159" s="183"/>
      <c r="BI159" s="183"/>
      <c r="BJ159" s="183"/>
      <c r="BK159" s="183"/>
      <c r="BL159" s="183"/>
      <c r="BM159" s="183"/>
    </row>
    <row r="160" spans="1:65" x14ac:dyDescent="0.2">
      <c r="A160" s="183"/>
      <c r="B160" s="183"/>
      <c r="C160" s="183"/>
      <c r="D160" s="183"/>
      <c r="E160" s="183"/>
      <c r="F160" s="183"/>
      <c r="G160" s="183"/>
      <c r="H160" s="183"/>
      <c r="I160" s="183"/>
      <c r="J160" s="183"/>
      <c r="K160" s="183"/>
      <c r="L160" s="183"/>
      <c r="M160" s="183"/>
      <c r="N160" s="183"/>
      <c r="O160" s="183"/>
      <c r="P160" s="183"/>
      <c r="Q160" s="183"/>
      <c r="R160" s="183"/>
      <c r="S160" s="183"/>
      <c r="T160" s="183"/>
      <c r="U160" s="183"/>
      <c r="V160" s="183"/>
      <c r="W160" s="183"/>
      <c r="X160" s="183"/>
      <c r="Y160" s="183"/>
      <c r="Z160" s="183"/>
      <c r="AA160" s="183"/>
      <c r="AB160" s="183"/>
      <c r="AC160" s="183"/>
      <c r="AD160" s="183"/>
      <c r="AE160" s="183"/>
      <c r="AF160" s="183"/>
      <c r="AG160" s="183"/>
      <c r="AH160" s="183"/>
      <c r="AI160" s="183"/>
      <c r="AJ160" s="183"/>
      <c r="AK160" s="183"/>
      <c r="AL160" s="183"/>
      <c r="AM160" s="183"/>
      <c r="AN160" s="183"/>
      <c r="AO160" s="183"/>
      <c r="AP160" s="183"/>
      <c r="AQ160" s="183"/>
      <c r="AR160" s="183"/>
      <c r="AS160" s="183"/>
      <c r="AT160" s="183"/>
      <c r="AU160" s="183"/>
      <c r="AV160" s="183"/>
      <c r="AW160" s="183"/>
      <c r="AX160" s="183"/>
      <c r="AY160" s="183"/>
      <c r="AZ160" s="183"/>
      <c r="BA160" s="183"/>
      <c r="BB160" s="183"/>
      <c r="BC160" s="183"/>
      <c r="BD160" s="183"/>
      <c r="BE160" s="183"/>
      <c r="BF160" s="183"/>
      <c r="BG160" s="183"/>
      <c r="BH160" s="183"/>
      <c r="BI160" s="183"/>
      <c r="BJ160" s="183"/>
      <c r="BK160" s="183"/>
      <c r="BL160" s="183"/>
      <c r="BM160" s="183"/>
    </row>
    <row r="161" spans="1:65" x14ac:dyDescent="0.2">
      <c r="A161" s="183"/>
      <c r="B161" s="183"/>
      <c r="C161" s="183"/>
      <c r="D161" s="183"/>
      <c r="E161" s="183"/>
      <c r="F161" s="183"/>
      <c r="G161" s="183"/>
      <c r="H161" s="183"/>
      <c r="I161" s="183"/>
      <c r="J161" s="183"/>
      <c r="K161" s="183"/>
      <c r="L161" s="183"/>
      <c r="M161" s="183"/>
      <c r="N161" s="183"/>
      <c r="O161" s="183"/>
      <c r="P161" s="183"/>
      <c r="Q161" s="183"/>
      <c r="R161" s="183"/>
      <c r="S161" s="183"/>
      <c r="T161" s="183"/>
      <c r="U161" s="183"/>
      <c r="V161" s="183"/>
      <c r="W161" s="183"/>
      <c r="X161" s="183"/>
      <c r="Y161" s="183"/>
      <c r="Z161" s="183"/>
      <c r="AA161" s="183"/>
      <c r="AB161" s="183"/>
      <c r="AC161" s="183"/>
      <c r="AD161" s="183"/>
      <c r="AE161" s="183"/>
      <c r="AF161" s="183"/>
      <c r="AG161" s="183"/>
      <c r="AH161" s="183"/>
      <c r="AI161" s="183"/>
      <c r="AJ161" s="183"/>
      <c r="AK161" s="183"/>
      <c r="AL161" s="183"/>
      <c r="AM161" s="183"/>
      <c r="AN161" s="183"/>
      <c r="AO161" s="183"/>
      <c r="AP161" s="183"/>
      <c r="AQ161" s="183"/>
      <c r="AR161" s="183"/>
      <c r="AS161" s="183"/>
      <c r="AT161" s="183"/>
      <c r="AU161" s="183"/>
      <c r="AV161" s="183"/>
      <c r="AW161" s="183"/>
      <c r="AX161" s="183"/>
      <c r="AY161" s="183"/>
      <c r="AZ161" s="183"/>
      <c r="BA161" s="183"/>
      <c r="BB161" s="183"/>
      <c r="BC161" s="183"/>
      <c r="BD161" s="183"/>
      <c r="BE161" s="183"/>
      <c r="BF161" s="183"/>
      <c r="BG161" s="183"/>
      <c r="BH161" s="183"/>
      <c r="BI161" s="183"/>
      <c r="BJ161" s="183"/>
      <c r="BK161" s="183"/>
      <c r="BL161" s="183"/>
      <c r="BM161" s="183"/>
    </row>
    <row r="162" spans="1:65" x14ac:dyDescent="0.2">
      <c r="A162" s="183"/>
      <c r="B162" s="183"/>
      <c r="C162" s="183"/>
      <c r="D162" s="183"/>
      <c r="E162" s="183"/>
      <c r="F162" s="183"/>
      <c r="G162" s="183"/>
      <c r="H162" s="183"/>
      <c r="I162" s="183"/>
      <c r="J162" s="183"/>
      <c r="K162" s="183"/>
      <c r="L162" s="183"/>
      <c r="M162" s="183"/>
      <c r="N162" s="183"/>
      <c r="O162" s="183"/>
      <c r="P162" s="183"/>
      <c r="Q162" s="183"/>
      <c r="R162" s="183"/>
      <c r="S162" s="183"/>
      <c r="T162" s="183"/>
      <c r="U162" s="183"/>
      <c r="V162" s="183"/>
      <c r="W162" s="183"/>
      <c r="X162" s="183"/>
      <c r="Y162" s="183"/>
      <c r="Z162" s="183"/>
      <c r="AA162" s="183"/>
      <c r="AB162" s="183"/>
      <c r="AC162" s="183"/>
      <c r="AD162" s="183"/>
      <c r="AE162" s="183"/>
      <c r="AF162" s="183"/>
      <c r="AG162" s="183"/>
      <c r="AH162" s="183"/>
      <c r="AI162" s="183"/>
      <c r="AJ162" s="183"/>
      <c r="AK162" s="183"/>
      <c r="AL162" s="183"/>
      <c r="AM162" s="183"/>
      <c r="AN162" s="183"/>
      <c r="AO162" s="183"/>
      <c r="AP162" s="183"/>
      <c r="AQ162" s="183"/>
      <c r="AR162" s="183"/>
      <c r="AS162" s="183"/>
      <c r="AT162" s="183"/>
      <c r="AU162" s="183"/>
      <c r="AV162" s="183"/>
      <c r="AW162" s="183"/>
      <c r="AX162" s="183"/>
      <c r="AY162" s="183"/>
      <c r="AZ162" s="183"/>
      <c r="BA162" s="183"/>
      <c r="BB162" s="183"/>
      <c r="BC162" s="183"/>
      <c r="BD162" s="183"/>
      <c r="BE162" s="183"/>
      <c r="BF162" s="183"/>
      <c r="BG162" s="183"/>
      <c r="BH162" s="183"/>
      <c r="BI162" s="183"/>
      <c r="BJ162" s="183"/>
      <c r="BK162" s="183"/>
      <c r="BL162" s="183"/>
      <c r="BM162" s="183"/>
    </row>
    <row r="163" spans="1:65" x14ac:dyDescent="0.2">
      <c r="A163" s="183"/>
      <c r="B163" s="183"/>
      <c r="C163" s="183"/>
      <c r="D163" s="183"/>
      <c r="E163" s="183"/>
      <c r="F163" s="183"/>
      <c r="G163" s="183"/>
      <c r="H163" s="183"/>
      <c r="I163" s="183"/>
      <c r="J163" s="183"/>
      <c r="K163" s="183"/>
      <c r="L163" s="183"/>
      <c r="M163" s="183"/>
      <c r="N163" s="183"/>
      <c r="O163" s="183"/>
      <c r="P163" s="183"/>
      <c r="Q163" s="183"/>
      <c r="R163" s="183"/>
      <c r="S163" s="183"/>
      <c r="T163" s="183"/>
      <c r="U163" s="183"/>
      <c r="V163" s="183"/>
      <c r="W163" s="183"/>
      <c r="X163" s="183"/>
      <c r="Y163" s="183"/>
      <c r="Z163" s="183"/>
      <c r="AA163" s="183"/>
      <c r="AB163" s="183"/>
      <c r="AC163" s="183"/>
      <c r="AD163" s="183"/>
      <c r="AE163" s="183"/>
      <c r="AF163" s="183"/>
      <c r="AG163" s="183"/>
      <c r="AH163" s="183"/>
      <c r="AI163" s="183"/>
      <c r="AJ163" s="183"/>
      <c r="AK163" s="183"/>
      <c r="AL163" s="183"/>
      <c r="AM163" s="183"/>
      <c r="AN163" s="183"/>
      <c r="AO163" s="183"/>
      <c r="AP163" s="183"/>
      <c r="AQ163" s="183"/>
      <c r="AR163" s="183"/>
      <c r="AS163" s="183"/>
      <c r="AT163" s="183"/>
      <c r="AU163" s="183"/>
      <c r="AV163" s="183"/>
      <c r="AW163" s="183"/>
      <c r="AX163" s="183"/>
      <c r="AY163" s="183"/>
      <c r="AZ163" s="183"/>
      <c r="BA163" s="183"/>
      <c r="BB163" s="183"/>
      <c r="BC163" s="183"/>
      <c r="BD163" s="183"/>
      <c r="BE163" s="183"/>
      <c r="BF163" s="183"/>
      <c r="BG163" s="183"/>
      <c r="BH163" s="183"/>
      <c r="BI163" s="183"/>
      <c r="BJ163" s="183"/>
      <c r="BK163" s="183"/>
      <c r="BL163" s="183"/>
      <c r="BM163" s="183"/>
    </row>
    <row r="164" spans="1:65" x14ac:dyDescent="0.2">
      <c r="A164" s="183"/>
      <c r="B164" s="183"/>
      <c r="C164" s="183"/>
      <c r="D164" s="183"/>
      <c r="E164" s="183"/>
      <c r="F164" s="183"/>
      <c r="G164" s="183"/>
      <c r="H164" s="183"/>
      <c r="I164" s="183"/>
      <c r="J164" s="183"/>
      <c r="K164" s="183"/>
      <c r="L164" s="183"/>
      <c r="M164" s="183"/>
      <c r="N164" s="183"/>
      <c r="O164" s="183"/>
      <c r="P164" s="183"/>
      <c r="Q164" s="183"/>
      <c r="R164" s="183"/>
      <c r="S164" s="183"/>
      <c r="T164" s="183"/>
      <c r="U164" s="183"/>
      <c r="V164" s="183"/>
      <c r="W164" s="183"/>
      <c r="X164" s="183"/>
      <c r="Y164" s="183"/>
      <c r="Z164" s="183"/>
      <c r="AA164" s="183"/>
      <c r="AB164" s="183"/>
      <c r="AC164" s="183"/>
      <c r="AD164" s="183"/>
      <c r="AE164" s="183"/>
      <c r="AF164" s="183"/>
      <c r="AG164" s="183"/>
      <c r="AH164" s="183"/>
      <c r="AI164" s="183"/>
      <c r="AJ164" s="183"/>
      <c r="AK164" s="183"/>
      <c r="AL164" s="183"/>
      <c r="AM164" s="183"/>
      <c r="AN164" s="183"/>
      <c r="AO164" s="183"/>
      <c r="AP164" s="183"/>
      <c r="AQ164" s="183"/>
      <c r="AR164" s="183"/>
      <c r="AS164" s="183"/>
      <c r="AT164" s="183"/>
      <c r="AU164" s="183"/>
      <c r="AV164" s="183"/>
      <c r="AW164" s="183"/>
      <c r="AX164" s="183"/>
      <c r="AY164" s="183"/>
      <c r="AZ164" s="183"/>
      <c r="BA164" s="183"/>
      <c r="BB164" s="183"/>
      <c r="BC164" s="183"/>
      <c r="BD164" s="183"/>
      <c r="BE164" s="183"/>
      <c r="BF164" s="183"/>
      <c r="BG164" s="183"/>
      <c r="BH164" s="183"/>
      <c r="BI164" s="183"/>
      <c r="BJ164" s="183"/>
      <c r="BK164" s="183"/>
      <c r="BL164" s="183"/>
      <c r="BM164" s="183"/>
    </row>
    <row r="165" spans="1:65" x14ac:dyDescent="0.2">
      <c r="A165" s="183"/>
      <c r="B165" s="183"/>
      <c r="C165" s="183"/>
      <c r="D165" s="183"/>
      <c r="E165" s="183"/>
      <c r="F165" s="183"/>
      <c r="G165" s="183"/>
      <c r="H165" s="183"/>
      <c r="I165" s="183"/>
      <c r="J165" s="183"/>
      <c r="K165" s="183"/>
      <c r="L165" s="183"/>
      <c r="M165" s="183"/>
      <c r="N165" s="183"/>
      <c r="O165" s="183"/>
      <c r="P165" s="183"/>
      <c r="Q165" s="183"/>
      <c r="R165" s="183"/>
      <c r="S165" s="183"/>
      <c r="T165" s="183"/>
      <c r="U165" s="183"/>
      <c r="V165" s="183"/>
      <c r="W165" s="183"/>
      <c r="X165" s="183"/>
      <c r="Y165" s="183"/>
      <c r="Z165" s="183"/>
      <c r="AA165" s="183"/>
      <c r="AB165" s="183"/>
      <c r="AC165" s="183"/>
      <c r="AD165" s="183"/>
      <c r="AE165" s="183"/>
      <c r="AF165" s="183"/>
      <c r="AG165" s="183"/>
      <c r="AH165" s="183"/>
      <c r="AI165" s="183"/>
      <c r="AJ165" s="183"/>
      <c r="AK165" s="183"/>
      <c r="AL165" s="183"/>
      <c r="AM165" s="183"/>
      <c r="AN165" s="183"/>
      <c r="AO165" s="183"/>
      <c r="AP165" s="183"/>
      <c r="AQ165" s="183"/>
      <c r="AR165" s="183"/>
      <c r="AS165" s="183"/>
      <c r="AT165" s="183"/>
      <c r="AU165" s="183"/>
      <c r="AV165" s="183"/>
      <c r="AW165" s="183"/>
      <c r="AX165" s="183"/>
      <c r="AY165" s="183"/>
      <c r="AZ165" s="183"/>
      <c r="BA165" s="183"/>
      <c r="BB165" s="183"/>
      <c r="BC165" s="183"/>
      <c r="BD165" s="183"/>
      <c r="BE165" s="183"/>
      <c r="BF165" s="183"/>
      <c r="BG165" s="183"/>
      <c r="BH165" s="183"/>
      <c r="BI165" s="183"/>
      <c r="BJ165" s="183"/>
      <c r="BK165" s="183"/>
      <c r="BL165" s="183"/>
      <c r="BM165" s="183"/>
    </row>
    <row r="166" spans="1:65" x14ac:dyDescent="0.2">
      <c r="A166" s="183"/>
      <c r="B166" s="183"/>
      <c r="C166" s="183"/>
      <c r="D166" s="183"/>
      <c r="E166" s="183"/>
      <c r="F166" s="183"/>
      <c r="G166" s="183"/>
      <c r="H166" s="183"/>
      <c r="I166" s="183"/>
      <c r="J166" s="183"/>
      <c r="K166" s="183"/>
      <c r="L166" s="183"/>
      <c r="M166" s="183"/>
      <c r="N166" s="183"/>
      <c r="O166" s="183"/>
      <c r="P166" s="183"/>
      <c r="Q166" s="183"/>
      <c r="R166" s="183"/>
      <c r="S166" s="183"/>
      <c r="T166" s="183"/>
      <c r="U166" s="183"/>
      <c r="V166" s="183"/>
      <c r="W166" s="183"/>
      <c r="X166" s="183"/>
      <c r="Y166" s="183"/>
      <c r="Z166" s="183"/>
      <c r="AA166" s="183"/>
      <c r="AB166" s="183"/>
      <c r="AC166" s="183"/>
      <c r="AD166" s="183"/>
      <c r="AE166" s="183"/>
      <c r="AF166" s="183"/>
      <c r="AG166" s="183"/>
      <c r="AH166" s="183"/>
      <c r="AI166" s="183"/>
      <c r="AJ166" s="183"/>
      <c r="AK166" s="183"/>
      <c r="AL166" s="183"/>
      <c r="AM166" s="183"/>
      <c r="AN166" s="183"/>
      <c r="AO166" s="183"/>
      <c r="AP166" s="183"/>
      <c r="AQ166" s="183"/>
      <c r="AR166" s="183"/>
      <c r="AS166" s="183"/>
      <c r="AT166" s="183"/>
      <c r="AU166" s="183"/>
      <c r="AV166" s="183"/>
      <c r="AW166" s="183"/>
      <c r="AX166" s="183"/>
      <c r="AY166" s="183"/>
      <c r="AZ166" s="183"/>
      <c r="BA166" s="183"/>
      <c r="BB166" s="183"/>
      <c r="BC166" s="183"/>
      <c r="BD166" s="183"/>
      <c r="BE166" s="183"/>
      <c r="BF166" s="183"/>
      <c r="BG166" s="183"/>
      <c r="BH166" s="183"/>
      <c r="BI166" s="183"/>
      <c r="BJ166" s="183"/>
      <c r="BK166" s="183"/>
      <c r="BL166" s="183"/>
      <c r="BM166" s="183"/>
    </row>
    <row r="167" spans="1:65" x14ac:dyDescent="0.2">
      <c r="A167" s="183"/>
      <c r="B167" s="183"/>
      <c r="C167" s="183"/>
      <c r="D167" s="183"/>
      <c r="E167" s="183"/>
      <c r="F167" s="183"/>
      <c r="G167" s="183"/>
      <c r="H167" s="183"/>
      <c r="I167" s="183"/>
      <c r="J167" s="183"/>
      <c r="K167" s="183"/>
      <c r="L167" s="183"/>
      <c r="M167" s="183"/>
      <c r="N167" s="183"/>
      <c r="O167" s="183"/>
      <c r="P167" s="183"/>
      <c r="Q167" s="183"/>
      <c r="R167" s="183"/>
      <c r="S167" s="183"/>
      <c r="T167" s="183"/>
      <c r="U167" s="183"/>
      <c r="V167" s="183"/>
      <c r="W167" s="183"/>
      <c r="X167" s="183"/>
      <c r="Y167" s="183"/>
      <c r="Z167" s="183"/>
      <c r="AA167" s="183"/>
      <c r="AB167" s="183"/>
      <c r="AC167" s="183"/>
      <c r="AD167" s="183"/>
      <c r="AE167" s="183"/>
      <c r="AF167" s="183"/>
      <c r="AG167" s="183"/>
      <c r="AH167" s="183"/>
      <c r="AI167" s="183"/>
      <c r="AJ167" s="183"/>
      <c r="AK167" s="183"/>
      <c r="AL167" s="183"/>
      <c r="AM167" s="183"/>
      <c r="AN167" s="183"/>
      <c r="AO167" s="183"/>
      <c r="AP167" s="183"/>
      <c r="AQ167" s="183"/>
      <c r="AR167" s="183"/>
      <c r="AS167" s="183"/>
      <c r="AT167" s="183"/>
      <c r="AU167" s="183"/>
      <c r="AV167" s="183"/>
      <c r="AW167" s="183"/>
      <c r="AX167" s="183"/>
      <c r="AY167" s="183"/>
      <c r="AZ167" s="183"/>
      <c r="BA167" s="183"/>
      <c r="BB167" s="183"/>
      <c r="BC167" s="183"/>
      <c r="BD167" s="183"/>
      <c r="BE167" s="183"/>
      <c r="BF167" s="183"/>
      <c r="BG167" s="183"/>
      <c r="BH167" s="183"/>
      <c r="BI167" s="183"/>
      <c r="BJ167" s="183"/>
      <c r="BK167" s="183"/>
      <c r="BL167" s="183"/>
      <c r="BM167" s="183"/>
    </row>
    <row r="168" spans="1:65" x14ac:dyDescent="0.2">
      <c r="A168" s="183"/>
      <c r="B168" s="183"/>
      <c r="C168" s="183"/>
      <c r="D168" s="183"/>
      <c r="E168" s="183"/>
      <c r="F168" s="183"/>
      <c r="G168" s="183"/>
      <c r="H168" s="183"/>
      <c r="I168" s="183"/>
      <c r="J168" s="183"/>
      <c r="K168" s="183"/>
      <c r="L168" s="183"/>
      <c r="M168" s="183"/>
      <c r="N168" s="183"/>
      <c r="O168" s="183"/>
      <c r="P168" s="183"/>
      <c r="Q168" s="183"/>
      <c r="R168" s="183"/>
      <c r="S168" s="183"/>
      <c r="T168" s="183"/>
      <c r="U168" s="183"/>
      <c r="V168" s="183"/>
      <c r="W168" s="183"/>
      <c r="X168" s="183"/>
      <c r="Y168" s="183"/>
      <c r="Z168" s="183"/>
      <c r="AA168" s="183"/>
      <c r="AB168" s="183"/>
      <c r="AC168" s="183"/>
      <c r="AD168" s="183"/>
      <c r="AE168" s="183"/>
      <c r="AF168" s="183"/>
      <c r="AG168" s="183"/>
      <c r="AH168" s="183"/>
      <c r="AI168" s="183"/>
      <c r="AJ168" s="183"/>
      <c r="AK168" s="183"/>
      <c r="AL168" s="183"/>
      <c r="AM168" s="183"/>
      <c r="AN168" s="183"/>
      <c r="AO168" s="183"/>
      <c r="AP168" s="183"/>
      <c r="AQ168" s="183"/>
      <c r="AR168" s="183"/>
      <c r="AS168" s="183"/>
      <c r="AT168" s="183"/>
      <c r="AU168" s="183"/>
      <c r="AV168" s="183"/>
      <c r="AW168" s="183"/>
      <c r="AX168" s="183"/>
      <c r="AY168" s="183"/>
      <c r="AZ168" s="183"/>
      <c r="BA168" s="183"/>
      <c r="BB168" s="183"/>
      <c r="BC168" s="183"/>
      <c r="BD168" s="183"/>
      <c r="BE168" s="183"/>
      <c r="BF168" s="183"/>
      <c r="BG168" s="183"/>
      <c r="BH168" s="183"/>
      <c r="BI168" s="183"/>
      <c r="BJ168" s="183"/>
      <c r="BK168" s="183"/>
      <c r="BL168" s="183"/>
      <c r="BM168" s="183"/>
    </row>
    <row r="169" spans="1:65" x14ac:dyDescent="0.2">
      <c r="A169" s="183"/>
      <c r="B169" s="183"/>
      <c r="C169" s="183"/>
      <c r="D169" s="183"/>
      <c r="E169" s="183"/>
      <c r="F169" s="183"/>
      <c r="G169" s="183"/>
      <c r="H169" s="183"/>
      <c r="I169" s="183"/>
      <c r="J169" s="183"/>
      <c r="K169" s="183"/>
      <c r="L169" s="183"/>
      <c r="M169" s="183"/>
      <c r="N169" s="183"/>
      <c r="O169" s="183"/>
      <c r="P169" s="183"/>
      <c r="Q169" s="183"/>
      <c r="R169" s="183"/>
      <c r="S169" s="183"/>
      <c r="T169" s="183"/>
      <c r="U169" s="183"/>
      <c r="V169" s="183"/>
      <c r="W169" s="183"/>
      <c r="X169" s="183"/>
      <c r="Y169" s="183"/>
      <c r="Z169" s="183"/>
      <c r="AA169" s="183"/>
      <c r="AB169" s="183"/>
      <c r="AC169" s="183"/>
      <c r="AD169" s="183"/>
      <c r="AE169" s="183"/>
      <c r="AF169" s="183"/>
      <c r="AG169" s="183"/>
      <c r="AH169" s="183"/>
      <c r="AI169" s="183"/>
      <c r="AJ169" s="183"/>
      <c r="AK169" s="183"/>
      <c r="AL169" s="183"/>
      <c r="AM169" s="183"/>
      <c r="AN169" s="183"/>
      <c r="AO169" s="183"/>
      <c r="AP169" s="183"/>
      <c r="AQ169" s="183"/>
      <c r="AR169" s="183"/>
      <c r="AS169" s="183"/>
      <c r="AT169" s="183"/>
      <c r="AU169" s="183"/>
      <c r="AV169" s="183"/>
      <c r="AW169" s="183"/>
      <c r="AX169" s="183"/>
      <c r="AY169" s="183"/>
      <c r="AZ169" s="183"/>
      <c r="BA169" s="183"/>
      <c r="BB169" s="183"/>
      <c r="BC169" s="183"/>
      <c r="BD169" s="183"/>
      <c r="BE169" s="183"/>
      <c r="BF169" s="183"/>
      <c r="BG169" s="183"/>
      <c r="BH169" s="183"/>
      <c r="BI169" s="183"/>
      <c r="BJ169" s="183"/>
      <c r="BK169" s="183"/>
      <c r="BL169" s="183"/>
      <c r="BM169" s="183"/>
    </row>
    <row r="170" spans="1:65" x14ac:dyDescent="0.2">
      <c r="A170" s="183"/>
      <c r="B170" s="183"/>
      <c r="C170" s="183"/>
      <c r="D170" s="183"/>
      <c r="E170" s="183"/>
      <c r="F170" s="183"/>
      <c r="G170" s="183"/>
      <c r="H170" s="183"/>
      <c r="I170" s="183"/>
      <c r="J170" s="183"/>
      <c r="K170" s="183"/>
      <c r="L170" s="183"/>
      <c r="M170" s="183"/>
      <c r="N170" s="183"/>
      <c r="O170" s="183"/>
      <c r="P170" s="183"/>
      <c r="Q170" s="183"/>
      <c r="R170" s="183"/>
      <c r="S170" s="183"/>
      <c r="T170" s="183"/>
      <c r="U170" s="183"/>
      <c r="V170" s="183"/>
      <c r="W170" s="183"/>
      <c r="X170" s="183"/>
      <c r="Y170" s="183"/>
      <c r="Z170" s="183"/>
      <c r="AA170" s="183"/>
      <c r="AB170" s="183"/>
      <c r="AC170" s="183"/>
      <c r="AD170" s="183"/>
      <c r="AE170" s="183"/>
      <c r="AF170" s="183"/>
      <c r="AG170" s="183"/>
      <c r="AH170" s="183"/>
      <c r="AI170" s="183"/>
      <c r="AJ170" s="183"/>
      <c r="AK170" s="183"/>
      <c r="AL170" s="183"/>
      <c r="AM170" s="183"/>
      <c r="AN170" s="183"/>
      <c r="AO170" s="183"/>
      <c r="AP170" s="183"/>
      <c r="AQ170" s="183"/>
      <c r="AR170" s="183"/>
      <c r="AS170" s="183"/>
      <c r="AT170" s="183"/>
      <c r="AU170" s="183"/>
      <c r="AV170" s="183"/>
      <c r="AW170" s="183"/>
      <c r="AX170" s="183"/>
      <c r="AY170" s="183"/>
      <c r="AZ170" s="183"/>
      <c r="BA170" s="183"/>
      <c r="BB170" s="183"/>
      <c r="BC170" s="183"/>
      <c r="BD170" s="183"/>
      <c r="BE170" s="183"/>
      <c r="BF170" s="183"/>
      <c r="BG170" s="183"/>
      <c r="BH170" s="183"/>
      <c r="BI170" s="183"/>
      <c r="BJ170" s="183"/>
      <c r="BK170" s="183"/>
      <c r="BL170" s="183"/>
      <c r="BM170" s="183"/>
    </row>
    <row r="171" spans="1:65" x14ac:dyDescent="0.2">
      <c r="A171" s="183"/>
      <c r="B171" s="183"/>
      <c r="C171" s="183"/>
      <c r="D171" s="183"/>
      <c r="E171" s="183"/>
      <c r="F171" s="183"/>
      <c r="G171" s="183"/>
      <c r="H171" s="183"/>
      <c r="I171" s="183"/>
      <c r="J171" s="183"/>
      <c r="K171" s="183"/>
      <c r="L171" s="183"/>
      <c r="M171" s="183"/>
      <c r="N171" s="183"/>
      <c r="O171" s="183"/>
      <c r="P171" s="183"/>
      <c r="Q171" s="183"/>
      <c r="R171" s="183"/>
      <c r="S171" s="183"/>
      <c r="T171" s="183"/>
      <c r="U171" s="183"/>
      <c r="V171" s="183"/>
      <c r="W171" s="183"/>
      <c r="X171" s="183"/>
      <c r="Y171" s="183"/>
      <c r="Z171" s="183"/>
      <c r="AA171" s="183"/>
      <c r="AB171" s="183"/>
      <c r="AC171" s="183"/>
      <c r="AD171" s="183"/>
      <c r="AE171" s="183"/>
      <c r="AF171" s="183"/>
      <c r="AG171" s="183"/>
      <c r="AH171" s="183"/>
      <c r="AI171" s="183"/>
      <c r="AJ171" s="183"/>
      <c r="AK171" s="183"/>
      <c r="AL171" s="183"/>
      <c r="AM171" s="183"/>
      <c r="AN171" s="183"/>
      <c r="AO171" s="183"/>
      <c r="AP171" s="183"/>
      <c r="AQ171" s="183"/>
      <c r="AR171" s="183"/>
      <c r="AS171" s="183"/>
      <c r="AT171" s="183"/>
      <c r="AU171" s="183"/>
      <c r="AV171" s="183"/>
      <c r="AW171" s="183"/>
      <c r="AX171" s="183"/>
      <c r="AY171" s="183"/>
      <c r="AZ171" s="183"/>
      <c r="BA171" s="183"/>
      <c r="BB171" s="183"/>
      <c r="BC171" s="183"/>
      <c r="BD171" s="183"/>
      <c r="BE171" s="183"/>
      <c r="BF171" s="183"/>
      <c r="BG171" s="183"/>
      <c r="BH171" s="183"/>
      <c r="BI171" s="183"/>
      <c r="BJ171" s="183"/>
      <c r="BK171" s="183"/>
      <c r="BL171" s="183"/>
      <c r="BM171" s="183"/>
    </row>
    <row r="172" spans="1:65" x14ac:dyDescent="0.2">
      <c r="A172" s="183"/>
      <c r="B172" s="183"/>
      <c r="C172" s="183"/>
      <c r="D172" s="183"/>
      <c r="E172" s="183"/>
      <c r="F172" s="183"/>
      <c r="G172" s="183"/>
      <c r="H172" s="183"/>
      <c r="I172" s="183"/>
      <c r="J172" s="183"/>
      <c r="K172" s="183"/>
      <c r="L172" s="183"/>
      <c r="M172" s="183"/>
      <c r="N172" s="183"/>
      <c r="O172" s="183"/>
      <c r="P172" s="183"/>
      <c r="Q172" s="183"/>
      <c r="R172" s="183"/>
      <c r="S172" s="183"/>
      <c r="T172" s="183"/>
      <c r="U172" s="183"/>
      <c r="V172" s="183"/>
      <c r="W172" s="183"/>
      <c r="X172" s="183"/>
      <c r="Y172" s="183"/>
      <c r="Z172" s="183"/>
      <c r="AA172" s="183"/>
      <c r="AB172" s="183"/>
      <c r="AC172" s="183"/>
      <c r="AD172" s="183"/>
      <c r="AE172" s="183"/>
      <c r="AF172" s="183"/>
      <c r="AG172" s="183"/>
      <c r="AH172" s="183"/>
      <c r="AI172" s="183"/>
      <c r="AJ172" s="183"/>
      <c r="AK172" s="183"/>
      <c r="AL172" s="183"/>
      <c r="AM172" s="183"/>
      <c r="AN172" s="183"/>
      <c r="AO172" s="183"/>
      <c r="AP172" s="183"/>
      <c r="AQ172" s="183"/>
      <c r="AR172" s="183"/>
      <c r="AS172" s="183"/>
      <c r="AT172" s="183"/>
      <c r="AU172" s="183"/>
      <c r="AV172" s="183"/>
      <c r="AW172" s="183"/>
      <c r="AX172" s="183"/>
      <c r="AY172" s="183"/>
      <c r="AZ172" s="183"/>
      <c r="BA172" s="183"/>
      <c r="BB172" s="183"/>
      <c r="BC172" s="183"/>
      <c r="BD172" s="183"/>
      <c r="BE172" s="183"/>
      <c r="BF172" s="183"/>
      <c r="BG172" s="183"/>
      <c r="BH172" s="183"/>
      <c r="BI172" s="183"/>
      <c r="BJ172" s="183"/>
      <c r="BK172" s="183"/>
      <c r="BL172" s="183"/>
      <c r="BM172" s="183"/>
    </row>
    <row r="173" spans="1:65" x14ac:dyDescent="0.2">
      <c r="A173" s="183"/>
      <c r="B173" s="183"/>
      <c r="C173" s="183"/>
      <c r="D173" s="183"/>
      <c r="E173" s="183"/>
      <c r="F173" s="183"/>
      <c r="G173" s="183"/>
      <c r="H173" s="183"/>
      <c r="I173" s="183"/>
      <c r="J173" s="183"/>
      <c r="K173" s="183"/>
      <c r="L173" s="183"/>
      <c r="M173" s="183"/>
      <c r="N173" s="183"/>
      <c r="O173" s="183"/>
      <c r="P173" s="183"/>
      <c r="Q173" s="183"/>
      <c r="R173" s="183"/>
      <c r="S173" s="183"/>
      <c r="T173" s="183"/>
      <c r="U173" s="183"/>
      <c r="V173" s="183"/>
      <c r="W173" s="183"/>
      <c r="X173" s="183"/>
      <c r="Y173" s="183"/>
      <c r="Z173" s="183"/>
      <c r="AA173" s="183"/>
      <c r="AB173" s="183"/>
      <c r="AC173" s="183"/>
      <c r="AD173" s="183"/>
      <c r="AE173" s="183"/>
      <c r="AF173" s="183"/>
      <c r="AG173" s="183"/>
      <c r="AH173" s="183"/>
      <c r="AI173" s="183"/>
      <c r="AJ173" s="183"/>
      <c r="AK173" s="183"/>
      <c r="AL173" s="183"/>
      <c r="AM173" s="183"/>
      <c r="AN173" s="183"/>
      <c r="AO173" s="183"/>
      <c r="AP173" s="183"/>
      <c r="AQ173" s="183"/>
      <c r="AR173" s="183"/>
      <c r="AS173" s="183"/>
      <c r="AT173" s="183"/>
      <c r="AU173" s="183"/>
      <c r="AV173" s="183"/>
      <c r="AW173" s="183"/>
      <c r="AX173" s="183"/>
      <c r="AY173" s="183"/>
      <c r="AZ173" s="183"/>
      <c r="BA173" s="183"/>
      <c r="BB173" s="183"/>
      <c r="BC173" s="183"/>
      <c r="BD173" s="183"/>
      <c r="BE173" s="183"/>
      <c r="BF173" s="183"/>
      <c r="BG173" s="183"/>
      <c r="BH173" s="183"/>
      <c r="BI173" s="183"/>
      <c r="BJ173" s="183"/>
      <c r="BK173" s="183"/>
      <c r="BL173" s="183"/>
      <c r="BM173" s="183"/>
    </row>
    <row r="174" spans="1:65" x14ac:dyDescent="0.2">
      <c r="A174" s="183"/>
      <c r="B174" s="183"/>
      <c r="C174" s="183"/>
      <c r="D174" s="183"/>
      <c r="E174" s="183"/>
      <c r="F174" s="183"/>
      <c r="G174" s="183"/>
      <c r="H174" s="183"/>
      <c r="I174" s="183"/>
      <c r="J174" s="183"/>
      <c r="K174" s="183"/>
      <c r="L174" s="183"/>
      <c r="M174" s="183"/>
      <c r="N174" s="183"/>
      <c r="O174" s="183"/>
      <c r="P174" s="183"/>
      <c r="Q174" s="183"/>
      <c r="R174" s="183"/>
      <c r="S174" s="183"/>
      <c r="T174" s="183"/>
      <c r="U174" s="183"/>
      <c r="V174" s="183"/>
      <c r="W174" s="183"/>
      <c r="X174" s="183"/>
      <c r="Y174" s="183"/>
      <c r="Z174" s="183"/>
      <c r="AA174" s="183"/>
      <c r="AB174" s="183"/>
      <c r="AC174" s="183"/>
      <c r="AD174" s="183"/>
      <c r="AE174" s="183"/>
      <c r="AF174" s="183"/>
      <c r="AG174" s="183"/>
      <c r="AH174" s="183"/>
      <c r="AI174" s="183"/>
      <c r="AJ174" s="183"/>
      <c r="AK174" s="183"/>
      <c r="AL174" s="183"/>
      <c r="AM174" s="183"/>
      <c r="AN174" s="183"/>
      <c r="AO174" s="183"/>
      <c r="AP174" s="183"/>
      <c r="AQ174" s="183"/>
      <c r="AR174" s="183"/>
      <c r="AS174" s="183"/>
      <c r="AT174" s="183"/>
      <c r="AU174" s="183"/>
      <c r="AV174" s="183"/>
      <c r="AW174" s="183"/>
      <c r="AX174" s="183"/>
      <c r="AY174" s="183"/>
      <c r="AZ174" s="183"/>
      <c r="BA174" s="183"/>
      <c r="BB174" s="183"/>
      <c r="BC174" s="183"/>
      <c r="BD174" s="183"/>
      <c r="BE174" s="183"/>
      <c r="BF174" s="183"/>
      <c r="BG174" s="183"/>
      <c r="BH174" s="183"/>
      <c r="BI174" s="183"/>
      <c r="BJ174" s="183"/>
      <c r="BK174" s="183"/>
      <c r="BL174" s="183"/>
      <c r="BM174" s="183"/>
    </row>
    <row r="175" spans="1:65" x14ac:dyDescent="0.2">
      <c r="A175" s="183"/>
      <c r="B175" s="183"/>
      <c r="C175" s="183"/>
      <c r="D175" s="183"/>
      <c r="E175" s="183"/>
      <c r="F175" s="183"/>
      <c r="G175" s="183"/>
      <c r="H175" s="183"/>
      <c r="I175" s="183"/>
      <c r="J175" s="183"/>
      <c r="K175" s="183"/>
      <c r="L175" s="183"/>
      <c r="M175" s="183"/>
      <c r="N175" s="183"/>
      <c r="O175" s="183"/>
      <c r="P175" s="183"/>
      <c r="Q175" s="183"/>
      <c r="R175" s="183"/>
      <c r="S175" s="183"/>
      <c r="T175" s="183"/>
      <c r="U175" s="183"/>
      <c r="V175" s="183"/>
      <c r="W175" s="183"/>
      <c r="X175" s="183"/>
      <c r="Y175" s="183"/>
      <c r="Z175" s="183"/>
      <c r="AA175" s="183"/>
      <c r="AB175" s="183"/>
      <c r="AC175" s="183"/>
      <c r="AD175" s="183"/>
      <c r="AE175" s="183"/>
      <c r="AF175" s="183"/>
      <c r="AG175" s="183"/>
      <c r="AH175" s="183"/>
      <c r="AI175" s="183"/>
      <c r="AJ175" s="183"/>
      <c r="AK175" s="183"/>
      <c r="AL175" s="183"/>
      <c r="AM175" s="183"/>
      <c r="AN175" s="183"/>
      <c r="AO175" s="183"/>
      <c r="AP175" s="183"/>
      <c r="AQ175" s="183"/>
      <c r="AR175" s="183"/>
      <c r="AS175" s="183"/>
      <c r="AT175" s="183"/>
      <c r="AU175" s="183"/>
      <c r="AV175" s="183"/>
      <c r="AW175" s="183"/>
      <c r="AX175" s="183"/>
      <c r="AY175" s="183"/>
      <c r="AZ175" s="183"/>
      <c r="BA175" s="183"/>
      <c r="BB175" s="183"/>
      <c r="BC175" s="183"/>
      <c r="BD175" s="183"/>
      <c r="BE175" s="183"/>
      <c r="BF175" s="183"/>
      <c r="BG175" s="183"/>
      <c r="BH175" s="183"/>
      <c r="BI175" s="183"/>
      <c r="BJ175" s="183"/>
      <c r="BK175" s="183"/>
      <c r="BL175" s="183"/>
      <c r="BM175" s="183"/>
    </row>
    <row r="176" spans="1:65" x14ac:dyDescent="0.2">
      <c r="A176" s="183"/>
      <c r="B176" s="183"/>
      <c r="C176" s="183"/>
      <c r="D176" s="183"/>
      <c r="E176" s="183"/>
      <c r="F176" s="183"/>
      <c r="G176" s="183"/>
      <c r="H176" s="183"/>
      <c r="I176" s="183"/>
      <c r="J176" s="183"/>
      <c r="K176" s="183"/>
      <c r="L176" s="183"/>
      <c r="M176" s="183"/>
      <c r="N176" s="183"/>
      <c r="O176" s="183"/>
      <c r="P176" s="183"/>
      <c r="Q176" s="183"/>
      <c r="R176" s="183"/>
      <c r="S176" s="183"/>
      <c r="T176" s="183"/>
      <c r="U176" s="183"/>
      <c r="V176" s="183"/>
      <c r="W176" s="183"/>
      <c r="X176" s="183"/>
      <c r="Y176" s="183"/>
      <c r="Z176" s="183"/>
      <c r="AA176" s="183"/>
      <c r="AB176" s="183"/>
      <c r="AC176" s="183"/>
      <c r="AD176" s="183"/>
      <c r="AE176" s="183"/>
      <c r="AF176" s="183"/>
      <c r="AG176" s="183"/>
      <c r="AH176" s="183"/>
      <c r="AI176" s="183"/>
      <c r="AJ176" s="183"/>
      <c r="AK176" s="183"/>
      <c r="AL176" s="183"/>
      <c r="AM176" s="183"/>
      <c r="AN176" s="183"/>
      <c r="AO176" s="183"/>
      <c r="AP176" s="183"/>
      <c r="AQ176" s="183"/>
      <c r="AR176" s="183"/>
      <c r="AS176" s="183"/>
      <c r="AT176" s="183"/>
      <c r="AU176" s="183"/>
      <c r="AV176" s="183"/>
      <c r="AW176" s="183"/>
      <c r="AX176" s="183"/>
      <c r="AY176" s="183"/>
      <c r="AZ176" s="183"/>
      <c r="BA176" s="183"/>
      <c r="BB176" s="183"/>
      <c r="BC176" s="183"/>
      <c r="BD176" s="183"/>
      <c r="BE176" s="183"/>
      <c r="BF176" s="183"/>
      <c r="BG176" s="183"/>
      <c r="BH176" s="183"/>
      <c r="BI176" s="183"/>
      <c r="BJ176" s="183"/>
      <c r="BK176" s="183"/>
      <c r="BL176" s="183"/>
      <c r="BM176" s="183"/>
    </row>
    <row r="177" spans="1:65" x14ac:dyDescent="0.2">
      <c r="A177" s="183"/>
      <c r="B177" s="183"/>
      <c r="C177" s="183"/>
      <c r="D177" s="183"/>
      <c r="E177" s="183"/>
      <c r="F177" s="183"/>
      <c r="G177" s="183"/>
      <c r="H177" s="183"/>
      <c r="I177" s="183"/>
      <c r="J177" s="183"/>
      <c r="K177" s="183"/>
      <c r="L177" s="183"/>
      <c r="M177" s="183"/>
      <c r="N177" s="183"/>
      <c r="O177" s="183"/>
      <c r="P177" s="183"/>
      <c r="Q177" s="183"/>
      <c r="R177" s="183"/>
      <c r="S177" s="183"/>
      <c r="T177" s="183"/>
      <c r="U177" s="183"/>
      <c r="V177" s="183"/>
      <c r="W177" s="183"/>
      <c r="X177" s="183"/>
      <c r="Y177" s="183"/>
      <c r="Z177" s="183"/>
      <c r="AA177" s="183"/>
      <c r="AB177" s="183"/>
      <c r="AC177" s="183"/>
      <c r="AD177" s="183"/>
      <c r="AE177" s="183"/>
      <c r="AF177" s="183"/>
      <c r="AG177" s="183"/>
      <c r="AH177" s="183"/>
      <c r="AI177" s="183"/>
      <c r="AJ177" s="183"/>
      <c r="AK177" s="183"/>
      <c r="AL177" s="183"/>
      <c r="AM177" s="183"/>
      <c r="AN177" s="183"/>
      <c r="AO177" s="183"/>
      <c r="AP177" s="183"/>
      <c r="AQ177" s="183"/>
      <c r="AR177" s="183"/>
      <c r="AS177" s="183"/>
      <c r="AT177" s="183"/>
      <c r="AU177" s="183"/>
      <c r="AV177" s="183"/>
      <c r="AW177" s="183"/>
      <c r="AX177" s="183"/>
      <c r="AY177" s="183"/>
      <c r="AZ177" s="183"/>
      <c r="BA177" s="183"/>
      <c r="BB177" s="183"/>
      <c r="BC177" s="183"/>
      <c r="BD177" s="183"/>
      <c r="BE177" s="183"/>
      <c r="BF177" s="183"/>
      <c r="BG177" s="183"/>
      <c r="BH177" s="183"/>
      <c r="BI177" s="183"/>
      <c r="BJ177" s="183"/>
      <c r="BK177" s="183"/>
      <c r="BL177" s="183"/>
      <c r="BM177" s="183"/>
    </row>
    <row r="178" spans="1:65" x14ac:dyDescent="0.2">
      <c r="A178" s="183"/>
      <c r="B178" s="183"/>
      <c r="C178" s="183"/>
      <c r="D178" s="183"/>
      <c r="E178" s="183"/>
      <c r="F178" s="183"/>
      <c r="G178" s="183"/>
      <c r="H178" s="183"/>
      <c r="I178" s="183"/>
      <c r="J178" s="183"/>
      <c r="K178" s="183"/>
      <c r="L178" s="183"/>
      <c r="M178" s="183"/>
      <c r="N178" s="183"/>
      <c r="O178" s="183"/>
      <c r="P178" s="183"/>
      <c r="Q178" s="183"/>
      <c r="R178" s="183"/>
      <c r="S178" s="183"/>
      <c r="T178" s="183"/>
      <c r="U178" s="183"/>
      <c r="V178" s="183"/>
      <c r="W178" s="183"/>
      <c r="X178" s="183"/>
      <c r="Y178" s="183"/>
      <c r="Z178" s="183"/>
      <c r="AA178" s="183"/>
      <c r="AB178" s="183"/>
      <c r="AC178" s="183"/>
      <c r="AD178" s="183"/>
      <c r="AE178" s="183"/>
      <c r="AF178" s="183"/>
      <c r="AG178" s="183"/>
      <c r="AH178" s="183"/>
      <c r="AI178" s="183"/>
      <c r="AJ178" s="183"/>
      <c r="AK178" s="183"/>
      <c r="AL178" s="183"/>
      <c r="AM178" s="183"/>
      <c r="AN178" s="183"/>
      <c r="AO178" s="183"/>
      <c r="AP178" s="183"/>
      <c r="AQ178" s="183"/>
      <c r="AR178" s="183"/>
      <c r="AS178" s="183"/>
      <c r="AT178" s="183"/>
      <c r="AU178" s="183"/>
      <c r="AV178" s="183"/>
      <c r="AW178" s="183"/>
      <c r="AX178" s="183"/>
      <c r="AY178" s="183"/>
      <c r="AZ178" s="183"/>
      <c r="BA178" s="183"/>
      <c r="BB178" s="183"/>
      <c r="BC178" s="183"/>
      <c r="BD178" s="183"/>
      <c r="BE178" s="183"/>
      <c r="BF178" s="183"/>
      <c r="BG178" s="183"/>
      <c r="BH178" s="183"/>
      <c r="BI178" s="183"/>
      <c r="BJ178" s="183"/>
      <c r="BK178" s="183"/>
      <c r="BL178" s="183"/>
      <c r="BM178" s="183"/>
    </row>
    <row r="179" spans="1:65" x14ac:dyDescent="0.2">
      <c r="A179" s="183"/>
      <c r="B179" s="183"/>
      <c r="C179" s="183"/>
      <c r="D179" s="183"/>
      <c r="E179" s="183"/>
      <c r="F179" s="183"/>
      <c r="G179" s="183"/>
      <c r="H179" s="183"/>
      <c r="I179" s="183"/>
      <c r="J179" s="183"/>
      <c r="K179" s="183"/>
      <c r="L179" s="183"/>
      <c r="M179" s="183"/>
      <c r="N179" s="183"/>
      <c r="O179" s="183"/>
      <c r="P179" s="183"/>
      <c r="Q179" s="183"/>
      <c r="R179" s="183"/>
      <c r="S179" s="183"/>
      <c r="T179" s="183"/>
      <c r="U179" s="183"/>
      <c r="V179" s="183"/>
      <c r="W179" s="183"/>
      <c r="X179" s="183"/>
      <c r="Y179" s="183"/>
      <c r="Z179" s="183"/>
      <c r="AA179" s="183"/>
      <c r="AB179" s="183"/>
      <c r="AC179" s="183"/>
      <c r="AD179" s="183"/>
      <c r="AE179" s="183"/>
      <c r="AF179" s="183"/>
      <c r="AG179" s="183"/>
      <c r="AH179" s="183"/>
      <c r="AI179" s="183"/>
      <c r="AJ179" s="183"/>
      <c r="AK179" s="183"/>
      <c r="AL179" s="183"/>
      <c r="AM179" s="183"/>
      <c r="AN179" s="183"/>
      <c r="AO179" s="183"/>
      <c r="AP179" s="183"/>
      <c r="AQ179" s="183"/>
      <c r="AR179" s="183"/>
      <c r="AS179" s="183"/>
      <c r="AT179" s="183"/>
      <c r="AU179" s="183"/>
      <c r="AV179" s="183"/>
      <c r="AW179" s="183"/>
      <c r="AX179" s="183"/>
      <c r="AY179" s="183"/>
      <c r="AZ179" s="183"/>
      <c r="BA179" s="183"/>
      <c r="BB179" s="183"/>
      <c r="BC179" s="183"/>
      <c r="BD179" s="183"/>
      <c r="BE179" s="183"/>
      <c r="BF179" s="183"/>
      <c r="BG179" s="183"/>
      <c r="BH179" s="183"/>
      <c r="BI179" s="183"/>
      <c r="BJ179" s="183"/>
      <c r="BK179" s="183"/>
      <c r="BL179" s="183"/>
      <c r="BM179" s="183"/>
    </row>
    <row r="180" spans="1:65" x14ac:dyDescent="0.2">
      <c r="A180" s="183"/>
      <c r="B180" s="183"/>
      <c r="C180" s="183"/>
      <c r="D180" s="183"/>
      <c r="E180" s="183"/>
      <c r="F180" s="183"/>
      <c r="G180" s="183"/>
      <c r="H180" s="183"/>
      <c r="I180" s="183"/>
      <c r="J180" s="183"/>
      <c r="K180" s="183"/>
      <c r="L180" s="183"/>
      <c r="M180" s="183"/>
      <c r="N180" s="183"/>
      <c r="O180" s="183"/>
      <c r="P180" s="183"/>
      <c r="Q180" s="183"/>
      <c r="R180" s="183"/>
      <c r="S180" s="183"/>
      <c r="T180" s="183"/>
      <c r="U180" s="183"/>
      <c r="V180" s="183"/>
      <c r="W180" s="183"/>
      <c r="X180" s="183"/>
      <c r="Y180" s="183"/>
      <c r="Z180" s="183"/>
      <c r="AA180" s="183"/>
      <c r="AB180" s="183"/>
      <c r="AC180" s="183"/>
      <c r="AD180" s="183"/>
      <c r="AE180" s="183"/>
      <c r="AF180" s="183"/>
      <c r="AG180" s="183"/>
      <c r="AH180" s="183"/>
      <c r="AI180" s="183"/>
      <c r="AJ180" s="183"/>
      <c r="AK180" s="183"/>
      <c r="AL180" s="183"/>
      <c r="AM180" s="183"/>
      <c r="AN180" s="183"/>
      <c r="AO180" s="183"/>
      <c r="AP180" s="183"/>
      <c r="AQ180" s="183"/>
      <c r="AR180" s="183"/>
      <c r="AS180" s="183"/>
      <c r="AT180" s="183"/>
      <c r="AU180" s="183"/>
      <c r="AV180" s="183"/>
      <c r="AW180" s="183"/>
      <c r="AX180" s="183"/>
      <c r="AY180" s="183"/>
      <c r="AZ180" s="183"/>
      <c r="BA180" s="183"/>
      <c r="BB180" s="183"/>
      <c r="BC180" s="183"/>
      <c r="BD180" s="183"/>
      <c r="BE180" s="183"/>
      <c r="BF180" s="183"/>
      <c r="BG180" s="183"/>
      <c r="BH180" s="183"/>
      <c r="BI180" s="183"/>
      <c r="BJ180" s="183"/>
      <c r="BK180" s="183"/>
      <c r="BL180" s="183"/>
      <c r="BM180" s="183"/>
    </row>
    <row r="181" spans="1:65" x14ac:dyDescent="0.2">
      <c r="A181" s="183"/>
      <c r="B181" s="183"/>
      <c r="C181" s="183"/>
      <c r="D181" s="183"/>
      <c r="E181" s="183"/>
      <c r="F181" s="183"/>
      <c r="G181" s="183"/>
      <c r="H181" s="183"/>
      <c r="I181" s="183"/>
      <c r="J181" s="183"/>
      <c r="K181" s="183"/>
      <c r="L181" s="183"/>
      <c r="M181" s="183"/>
      <c r="N181" s="183"/>
      <c r="O181" s="183"/>
      <c r="P181" s="183"/>
      <c r="Q181" s="183"/>
      <c r="R181" s="183"/>
      <c r="S181" s="183"/>
      <c r="T181" s="183"/>
      <c r="U181" s="183"/>
      <c r="V181" s="183"/>
      <c r="W181" s="183"/>
      <c r="X181" s="183"/>
      <c r="Y181" s="183"/>
      <c r="Z181" s="183"/>
      <c r="AA181" s="183"/>
      <c r="AB181" s="183"/>
      <c r="AC181" s="183"/>
      <c r="AD181" s="183"/>
      <c r="AE181" s="183"/>
      <c r="AF181" s="183"/>
      <c r="AG181" s="183"/>
      <c r="AH181" s="183"/>
      <c r="AI181" s="183"/>
      <c r="AJ181" s="183"/>
      <c r="AK181" s="183"/>
      <c r="AL181" s="183"/>
      <c r="AM181" s="183"/>
      <c r="AN181" s="183"/>
      <c r="AO181" s="183"/>
      <c r="AP181" s="183"/>
      <c r="AQ181" s="183"/>
      <c r="AR181" s="183"/>
      <c r="AS181" s="183"/>
      <c r="AT181" s="183"/>
      <c r="AU181" s="183"/>
      <c r="AV181" s="183"/>
      <c r="AW181" s="183"/>
      <c r="AX181" s="183"/>
      <c r="AY181" s="183"/>
      <c r="AZ181" s="183"/>
      <c r="BA181" s="183"/>
      <c r="BB181" s="183"/>
      <c r="BC181" s="183"/>
      <c r="BD181" s="183"/>
      <c r="BE181" s="183"/>
      <c r="BF181" s="183"/>
      <c r="BG181" s="183"/>
      <c r="BH181" s="183"/>
      <c r="BI181" s="183"/>
      <c r="BJ181" s="183"/>
      <c r="BK181" s="183"/>
      <c r="BL181" s="183"/>
      <c r="BM181" s="183"/>
    </row>
    <row r="182" spans="1:65" x14ac:dyDescent="0.2">
      <c r="A182" s="183"/>
      <c r="B182" s="183"/>
      <c r="C182" s="183"/>
      <c r="D182" s="183"/>
      <c r="E182" s="183"/>
      <c r="F182" s="183"/>
      <c r="G182" s="183"/>
      <c r="H182" s="183"/>
      <c r="I182" s="183"/>
      <c r="J182" s="183"/>
      <c r="K182" s="183"/>
      <c r="L182" s="183"/>
      <c r="M182" s="183"/>
      <c r="N182" s="183"/>
      <c r="O182" s="183"/>
      <c r="P182" s="183"/>
      <c r="Q182" s="183"/>
      <c r="R182" s="183"/>
      <c r="S182" s="183"/>
      <c r="T182" s="183"/>
      <c r="U182" s="183"/>
      <c r="V182" s="183"/>
      <c r="W182" s="183"/>
      <c r="X182" s="183"/>
      <c r="Y182" s="183"/>
      <c r="Z182" s="183"/>
      <c r="AA182" s="183"/>
      <c r="AB182" s="183"/>
      <c r="AC182" s="183"/>
      <c r="AD182" s="183"/>
      <c r="AE182" s="183"/>
      <c r="AF182" s="183"/>
      <c r="AG182" s="183"/>
      <c r="AH182" s="183"/>
      <c r="AI182" s="183"/>
      <c r="AJ182" s="183"/>
      <c r="AK182" s="183"/>
      <c r="AL182" s="183"/>
      <c r="AM182" s="183"/>
      <c r="AN182" s="183"/>
      <c r="AO182" s="183"/>
      <c r="AP182" s="183"/>
      <c r="AQ182" s="183"/>
      <c r="AR182" s="183"/>
      <c r="AS182" s="183"/>
      <c r="AT182" s="183"/>
      <c r="AU182" s="183"/>
      <c r="AV182" s="183"/>
      <c r="AW182" s="183"/>
      <c r="AX182" s="183"/>
      <c r="AY182" s="183"/>
      <c r="AZ182" s="183"/>
      <c r="BA182" s="183"/>
      <c r="BB182" s="183"/>
      <c r="BC182" s="183"/>
      <c r="BD182" s="183"/>
      <c r="BE182" s="183"/>
      <c r="BF182" s="183"/>
      <c r="BG182" s="183"/>
      <c r="BH182" s="183"/>
      <c r="BI182" s="183"/>
      <c r="BJ182" s="183"/>
      <c r="BK182" s="183"/>
      <c r="BL182" s="183"/>
      <c r="BM182" s="183"/>
    </row>
    <row r="183" spans="1:65" x14ac:dyDescent="0.2">
      <c r="A183" s="183"/>
      <c r="B183" s="183"/>
      <c r="C183" s="183"/>
      <c r="D183" s="183"/>
      <c r="E183" s="183"/>
      <c r="F183" s="183"/>
      <c r="G183" s="183"/>
      <c r="H183" s="183"/>
      <c r="I183" s="183"/>
      <c r="J183" s="183"/>
      <c r="K183" s="183"/>
      <c r="L183" s="183"/>
      <c r="M183" s="183"/>
      <c r="N183" s="183"/>
      <c r="O183" s="183"/>
      <c r="P183" s="183"/>
      <c r="Q183" s="183"/>
      <c r="R183" s="183"/>
      <c r="S183" s="183"/>
      <c r="T183" s="183"/>
      <c r="U183" s="183"/>
      <c r="V183" s="183"/>
      <c r="W183" s="183"/>
      <c r="X183" s="183"/>
      <c r="Y183" s="183"/>
      <c r="Z183" s="183"/>
      <c r="AA183" s="183"/>
      <c r="AB183" s="183"/>
      <c r="AC183" s="183"/>
      <c r="AD183" s="183"/>
      <c r="AE183" s="183"/>
      <c r="AF183" s="183"/>
      <c r="AG183" s="183"/>
      <c r="AH183" s="183"/>
      <c r="AI183" s="183"/>
      <c r="AJ183" s="183"/>
      <c r="AK183" s="183"/>
      <c r="AL183" s="183"/>
      <c r="AM183" s="183"/>
      <c r="AN183" s="183"/>
      <c r="AO183" s="183"/>
      <c r="AP183" s="183"/>
      <c r="AQ183" s="183"/>
      <c r="AR183" s="183"/>
      <c r="AS183" s="183"/>
      <c r="AT183" s="183"/>
      <c r="AU183" s="183"/>
      <c r="AV183" s="183"/>
      <c r="AW183" s="183"/>
      <c r="AX183" s="183"/>
      <c r="AY183" s="183"/>
      <c r="AZ183" s="183"/>
      <c r="BA183" s="183"/>
      <c r="BB183" s="183"/>
      <c r="BC183" s="183"/>
      <c r="BD183" s="183"/>
      <c r="BE183" s="183"/>
      <c r="BF183" s="183"/>
      <c r="BG183" s="183"/>
      <c r="BH183" s="183"/>
      <c r="BI183" s="183"/>
      <c r="BJ183" s="183"/>
      <c r="BK183" s="183"/>
      <c r="BL183" s="183"/>
      <c r="BM183" s="183"/>
    </row>
    <row r="184" spans="1:65" x14ac:dyDescent="0.2">
      <c r="A184" s="183"/>
      <c r="B184" s="183"/>
      <c r="C184" s="183"/>
      <c r="D184" s="183"/>
      <c r="E184" s="183"/>
      <c r="F184" s="183"/>
      <c r="G184" s="183"/>
      <c r="H184" s="183"/>
      <c r="I184" s="183"/>
      <c r="J184" s="183"/>
      <c r="K184" s="183"/>
      <c r="L184" s="183"/>
      <c r="M184" s="183"/>
      <c r="N184" s="183"/>
      <c r="O184" s="183"/>
      <c r="P184" s="183"/>
      <c r="Q184" s="183"/>
      <c r="R184" s="183"/>
      <c r="S184" s="183"/>
      <c r="T184" s="183"/>
      <c r="U184" s="183"/>
      <c r="V184" s="183"/>
      <c r="W184" s="183"/>
      <c r="X184" s="183"/>
      <c r="Y184" s="183"/>
      <c r="Z184" s="183"/>
      <c r="AA184" s="183"/>
      <c r="AB184" s="183"/>
      <c r="AC184" s="183"/>
      <c r="AD184" s="183"/>
      <c r="AE184" s="183"/>
      <c r="AF184" s="183"/>
      <c r="AG184" s="183"/>
      <c r="AH184" s="183"/>
      <c r="AI184" s="183"/>
      <c r="AJ184" s="183"/>
      <c r="AK184" s="183"/>
      <c r="AL184" s="183"/>
      <c r="AM184" s="183"/>
      <c r="AN184" s="183"/>
      <c r="AO184" s="183"/>
      <c r="AP184" s="183"/>
      <c r="AQ184" s="183"/>
      <c r="AR184" s="183"/>
      <c r="AS184" s="183"/>
      <c r="AT184" s="183"/>
      <c r="AU184" s="183"/>
      <c r="AV184" s="183"/>
      <c r="AW184" s="183"/>
      <c r="AX184" s="183"/>
      <c r="AY184" s="183"/>
      <c r="AZ184" s="183"/>
      <c r="BA184" s="183"/>
      <c r="BB184" s="183"/>
      <c r="BC184" s="183"/>
      <c r="BD184" s="183"/>
      <c r="BE184" s="183"/>
      <c r="BF184" s="183"/>
      <c r="BG184" s="183"/>
      <c r="BH184" s="183"/>
      <c r="BI184" s="183"/>
      <c r="BJ184" s="183"/>
      <c r="BK184" s="183"/>
      <c r="BL184" s="183"/>
      <c r="BM184" s="183"/>
    </row>
    <row r="185" spans="1:65" x14ac:dyDescent="0.2">
      <c r="A185" s="183"/>
      <c r="B185" s="183"/>
      <c r="C185" s="183"/>
      <c r="D185" s="183"/>
      <c r="E185" s="183"/>
      <c r="F185" s="183"/>
      <c r="G185" s="183"/>
      <c r="H185" s="183"/>
      <c r="I185" s="183"/>
      <c r="J185" s="183"/>
      <c r="K185" s="183"/>
      <c r="L185" s="183"/>
      <c r="M185" s="183"/>
      <c r="N185" s="183"/>
      <c r="O185" s="183"/>
      <c r="P185" s="183"/>
      <c r="Q185" s="183"/>
      <c r="R185" s="183"/>
      <c r="S185" s="183"/>
      <c r="T185" s="183"/>
      <c r="U185" s="183"/>
      <c r="V185" s="183"/>
      <c r="W185" s="183"/>
      <c r="X185" s="183"/>
      <c r="Y185" s="183"/>
      <c r="Z185" s="183"/>
      <c r="AA185" s="183"/>
      <c r="AB185" s="183"/>
      <c r="AC185" s="183"/>
      <c r="AD185" s="183"/>
      <c r="AE185" s="183"/>
      <c r="AF185" s="183"/>
      <c r="AG185" s="183"/>
      <c r="AH185" s="183"/>
      <c r="AI185" s="183"/>
      <c r="AJ185" s="183"/>
      <c r="AK185" s="183"/>
      <c r="AL185" s="183"/>
      <c r="AM185" s="183"/>
      <c r="AN185" s="183"/>
      <c r="AO185" s="183"/>
      <c r="AP185" s="183"/>
      <c r="AQ185" s="183"/>
      <c r="AR185" s="183"/>
      <c r="AS185" s="183"/>
      <c r="AT185" s="183"/>
      <c r="AU185" s="183"/>
      <c r="AV185" s="183"/>
      <c r="AW185" s="183"/>
      <c r="AX185" s="183"/>
      <c r="AY185" s="183"/>
      <c r="AZ185" s="183"/>
      <c r="BA185" s="183"/>
      <c r="BB185" s="183"/>
      <c r="BC185" s="183"/>
      <c r="BD185" s="183"/>
      <c r="BE185" s="183"/>
      <c r="BF185" s="183"/>
      <c r="BG185" s="183"/>
      <c r="BH185" s="183"/>
      <c r="BI185" s="183"/>
      <c r="BJ185" s="183"/>
      <c r="BK185" s="183"/>
      <c r="BL185" s="183"/>
      <c r="BM185" s="183"/>
    </row>
    <row r="186" spans="1:65" x14ac:dyDescent="0.2">
      <c r="A186" s="183"/>
      <c r="B186" s="183"/>
      <c r="C186" s="183"/>
      <c r="D186" s="183"/>
      <c r="E186" s="183"/>
      <c r="F186" s="183"/>
      <c r="G186" s="183"/>
      <c r="H186" s="183"/>
      <c r="I186" s="183"/>
      <c r="J186" s="183"/>
      <c r="K186" s="183"/>
      <c r="L186" s="183"/>
      <c r="M186" s="183"/>
      <c r="N186" s="183"/>
      <c r="O186" s="183"/>
      <c r="P186" s="183"/>
      <c r="Q186" s="183"/>
      <c r="R186" s="183"/>
      <c r="S186" s="183"/>
      <c r="T186" s="183"/>
      <c r="U186" s="183"/>
      <c r="V186" s="183"/>
      <c r="W186" s="183"/>
      <c r="X186" s="183"/>
      <c r="Y186" s="183"/>
      <c r="Z186" s="183"/>
      <c r="AA186" s="183"/>
      <c r="AB186" s="183"/>
      <c r="AC186" s="183"/>
      <c r="AD186" s="183"/>
      <c r="AE186" s="183"/>
      <c r="AF186" s="183"/>
      <c r="AG186" s="183"/>
      <c r="AH186" s="183"/>
      <c r="AI186" s="183"/>
      <c r="AJ186" s="183"/>
      <c r="AK186" s="183"/>
      <c r="AL186" s="183"/>
      <c r="AM186" s="183"/>
      <c r="AN186" s="183"/>
      <c r="AO186" s="183"/>
      <c r="AP186" s="183"/>
      <c r="AQ186" s="183"/>
      <c r="AR186" s="183"/>
      <c r="AS186" s="183"/>
      <c r="AT186" s="183"/>
      <c r="AU186" s="183"/>
      <c r="AV186" s="183"/>
      <c r="AW186" s="183"/>
      <c r="AX186" s="183"/>
      <c r="AY186" s="183"/>
      <c r="AZ186" s="183"/>
      <c r="BA186" s="183"/>
      <c r="BB186" s="183"/>
      <c r="BC186" s="183"/>
      <c r="BD186" s="183"/>
      <c r="BE186" s="183"/>
      <c r="BF186" s="183"/>
      <c r="BG186" s="183"/>
      <c r="BH186" s="183"/>
      <c r="BI186" s="183"/>
      <c r="BJ186" s="183"/>
      <c r="BK186" s="183"/>
      <c r="BL186" s="183"/>
      <c r="BM186" s="183"/>
    </row>
    <row r="187" spans="1:65" x14ac:dyDescent="0.2">
      <c r="A187" s="183"/>
      <c r="B187" s="183"/>
      <c r="C187" s="183"/>
      <c r="D187" s="183"/>
      <c r="E187" s="183"/>
      <c r="F187" s="183"/>
      <c r="G187" s="183"/>
      <c r="H187" s="183"/>
      <c r="I187" s="183"/>
      <c r="J187" s="183"/>
      <c r="K187" s="183"/>
      <c r="L187" s="183"/>
      <c r="M187" s="183"/>
      <c r="N187" s="183"/>
      <c r="O187" s="183"/>
      <c r="P187" s="183"/>
      <c r="Q187" s="183"/>
      <c r="R187" s="183"/>
      <c r="S187" s="183"/>
      <c r="T187" s="183"/>
      <c r="U187" s="183"/>
      <c r="V187" s="183"/>
      <c r="W187" s="183"/>
      <c r="X187" s="183"/>
      <c r="Y187" s="183"/>
      <c r="Z187" s="183"/>
      <c r="AA187" s="183"/>
      <c r="AB187" s="183"/>
      <c r="AC187" s="183"/>
      <c r="AD187" s="183"/>
      <c r="AE187" s="183"/>
      <c r="AF187" s="183"/>
      <c r="AG187" s="183"/>
      <c r="AH187" s="183"/>
      <c r="AI187" s="183"/>
      <c r="AJ187" s="183"/>
      <c r="AK187" s="183"/>
      <c r="AL187" s="183"/>
      <c r="AM187" s="183"/>
      <c r="AN187" s="183"/>
      <c r="AO187" s="183"/>
      <c r="AP187" s="183"/>
      <c r="AQ187" s="183"/>
      <c r="AR187" s="183"/>
      <c r="AS187" s="183"/>
      <c r="AT187" s="183"/>
      <c r="AU187" s="183"/>
      <c r="AV187" s="183"/>
      <c r="AW187" s="183"/>
      <c r="AX187" s="183"/>
      <c r="AY187" s="183"/>
      <c r="AZ187" s="183"/>
      <c r="BA187" s="183"/>
      <c r="BB187" s="183"/>
      <c r="BC187" s="183"/>
      <c r="BD187" s="183"/>
      <c r="BE187" s="183"/>
      <c r="BF187" s="183"/>
      <c r="BG187" s="183"/>
      <c r="BH187" s="183"/>
      <c r="BI187" s="183"/>
      <c r="BJ187" s="183"/>
      <c r="BK187" s="183"/>
      <c r="BL187" s="183"/>
      <c r="BM187" s="183"/>
    </row>
    <row r="188" spans="1:65" x14ac:dyDescent="0.2">
      <c r="A188" s="183"/>
      <c r="B188" s="183"/>
      <c r="C188" s="183"/>
      <c r="D188" s="183"/>
      <c r="E188" s="183"/>
      <c r="F188" s="183"/>
      <c r="G188" s="183"/>
      <c r="H188" s="183"/>
      <c r="I188" s="183"/>
      <c r="J188" s="183"/>
      <c r="K188" s="183"/>
      <c r="L188" s="183"/>
      <c r="M188" s="183"/>
      <c r="N188" s="183"/>
      <c r="O188" s="183"/>
      <c r="P188" s="183"/>
      <c r="Q188" s="183"/>
      <c r="R188" s="183"/>
      <c r="S188" s="183"/>
      <c r="T188" s="183"/>
      <c r="U188" s="183"/>
      <c r="V188" s="183"/>
      <c r="W188" s="183"/>
      <c r="X188" s="183"/>
      <c r="Y188" s="183"/>
      <c r="Z188" s="183"/>
      <c r="AA188" s="183"/>
      <c r="AB188" s="183"/>
      <c r="AC188" s="183"/>
      <c r="AD188" s="183"/>
      <c r="AE188" s="183"/>
      <c r="AF188" s="183"/>
      <c r="AG188" s="183"/>
      <c r="AH188" s="183"/>
      <c r="AI188" s="183"/>
      <c r="AJ188" s="183"/>
      <c r="AK188" s="183"/>
      <c r="AL188" s="183"/>
      <c r="AM188" s="183"/>
      <c r="AN188" s="183"/>
      <c r="AO188" s="183"/>
      <c r="AP188" s="183"/>
      <c r="AQ188" s="183"/>
      <c r="AR188" s="183"/>
      <c r="AS188" s="183"/>
      <c r="AT188" s="183"/>
      <c r="AU188" s="183"/>
      <c r="AV188" s="183"/>
      <c r="AW188" s="183"/>
      <c r="AX188" s="183"/>
      <c r="AY188" s="183"/>
      <c r="AZ188" s="183"/>
      <c r="BA188" s="183"/>
      <c r="BB188" s="183"/>
      <c r="BC188" s="183"/>
      <c r="BD188" s="183"/>
      <c r="BE188" s="183"/>
      <c r="BF188" s="183"/>
      <c r="BG188" s="183"/>
      <c r="BH188" s="183"/>
      <c r="BI188" s="183"/>
      <c r="BJ188" s="183"/>
      <c r="BK188" s="183"/>
      <c r="BL188" s="183"/>
      <c r="BM188" s="183"/>
    </row>
    <row r="189" spans="1:65" x14ac:dyDescent="0.2">
      <c r="A189" s="183"/>
      <c r="B189" s="183"/>
      <c r="C189" s="183"/>
      <c r="D189" s="183"/>
      <c r="E189" s="183"/>
      <c r="F189" s="183"/>
      <c r="G189" s="183"/>
      <c r="H189" s="183"/>
      <c r="I189" s="183"/>
      <c r="J189" s="183"/>
      <c r="K189" s="183"/>
      <c r="L189" s="183"/>
      <c r="M189" s="183"/>
      <c r="N189" s="183"/>
      <c r="O189" s="183"/>
      <c r="P189" s="183"/>
      <c r="Q189" s="183"/>
      <c r="R189" s="183"/>
      <c r="S189" s="183"/>
      <c r="T189" s="183"/>
      <c r="U189" s="183"/>
      <c r="V189" s="183"/>
      <c r="W189" s="183"/>
      <c r="X189" s="183"/>
      <c r="Y189" s="183"/>
      <c r="Z189" s="183"/>
      <c r="AA189" s="183"/>
      <c r="AB189" s="183"/>
      <c r="AC189" s="183"/>
      <c r="AD189" s="183"/>
      <c r="AE189" s="183"/>
      <c r="AF189" s="183"/>
      <c r="AG189" s="183"/>
      <c r="AH189" s="183"/>
      <c r="AI189" s="183"/>
      <c r="AJ189" s="183"/>
      <c r="AK189" s="183"/>
      <c r="AL189" s="183"/>
      <c r="AM189" s="183"/>
      <c r="AN189" s="183"/>
      <c r="AO189" s="183"/>
      <c r="AP189" s="183"/>
      <c r="AQ189" s="183"/>
      <c r="AR189" s="183"/>
      <c r="AS189" s="183"/>
      <c r="AT189" s="183"/>
      <c r="AU189" s="183"/>
      <c r="AV189" s="183"/>
      <c r="AW189" s="183"/>
      <c r="AX189" s="183"/>
      <c r="AY189" s="183"/>
      <c r="AZ189" s="183"/>
      <c r="BA189" s="183"/>
      <c r="BB189" s="183"/>
      <c r="BC189" s="183"/>
      <c r="BD189" s="183"/>
      <c r="BE189" s="183"/>
      <c r="BF189" s="183"/>
      <c r="BG189" s="183"/>
      <c r="BH189" s="183"/>
      <c r="BI189" s="183"/>
      <c r="BJ189" s="183"/>
      <c r="BK189" s="183"/>
      <c r="BL189" s="183"/>
      <c r="BM189" s="183"/>
    </row>
    <row r="190" spans="1:65" x14ac:dyDescent="0.2">
      <c r="A190" s="183"/>
      <c r="B190" s="183"/>
      <c r="C190" s="183"/>
      <c r="D190" s="183"/>
      <c r="E190" s="183"/>
      <c r="F190" s="183"/>
      <c r="G190" s="183"/>
      <c r="H190" s="183"/>
      <c r="I190" s="183"/>
      <c r="J190" s="183"/>
      <c r="K190" s="183"/>
      <c r="L190" s="183"/>
      <c r="M190" s="183"/>
      <c r="N190" s="183"/>
      <c r="O190" s="183"/>
      <c r="P190" s="183"/>
      <c r="Q190" s="183"/>
      <c r="R190" s="183"/>
      <c r="S190" s="183"/>
      <c r="T190" s="183"/>
      <c r="U190" s="183"/>
      <c r="V190" s="183"/>
      <c r="W190" s="183"/>
      <c r="X190" s="183"/>
      <c r="Y190" s="183"/>
      <c r="Z190" s="183"/>
      <c r="AA190" s="183"/>
      <c r="AB190" s="183"/>
      <c r="AC190" s="183"/>
      <c r="AD190" s="183"/>
      <c r="AE190" s="183"/>
      <c r="AF190" s="183"/>
      <c r="AG190" s="183"/>
      <c r="AH190" s="183"/>
      <c r="AI190" s="183"/>
      <c r="AJ190" s="183"/>
      <c r="AK190" s="183"/>
      <c r="AL190" s="183"/>
      <c r="AM190" s="183"/>
      <c r="AN190" s="183"/>
      <c r="AO190" s="183"/>
      <c r="AP190" s="183"/>
      <c r="AQ190" s="183"/>
      <c r="AR190" s="183"/>
      <c r="AS190" s="183"/>
      <c r="AT190" s="183"/>
      <c r="AU190" s="183"/>
      <c r="AV190" s="183"/>
      <c r="AW190" s="183"/>
      <c r="AX190" s="183"/>
      <c r="AY190" s="183"/>
      <c r="AZ190" s="183"/>
      <c r="BA190" s="183"/>
      <c r="BB190" s="183"/>
      <c r="BC190" s="183"/>
      <c r="BD190" s="183"/>
      <c r="BE190" s="183"/>
      <c r="BF190" s="183"/>
      <c r="BG190" s="183"/>
      <c r="BH190" s="183"/>
      <c r="BI190" s="183"/>
      <c r="BJ190" s="183"/>
      <c r="BK190" s="183"/>
      <c r="BL190" s="183"/>
      <c r="BM190" s="183"/>
    </row>
    <row r="191" spans="1:65" x14ac:dyDescent="0.2">
      <c r="A191" s="183"/>
      <c r="B191" s="183"/>
      <c r="C191" s="183"/>
      <c r="D191" s="183"/>
      <c r="E191" s="183"/>
      <c r="F191" s="183"/>
      <c r="G191" s="183"/>
      <c r="H191" s="183"/>
      <c r="I191" s="183"/>
      <c r="J191" s="183"/>
      <c r="K191" s="183"/>
      <c r="L191" s="183"/>
      <c r="M191" s="183"/>
      <c r="N191" s="183"/>
      <c r="O191" s="183"/>
      <c r="P191" s="183"/>
      <c r="Q191" s="183"/>
      <c r="R191" s="183"/>
      <c r="S191" s="183"/>
      <c r="T191" s="183"/>
      <c r="U191" s="183"/>
      <c r="V191" s="183"/>
      <c r="W191" s="183"/>
      <c r="X191" s="183"/>
      <c r="Y191" s="183"/>
      <c r="Z191" s="183"/>
      <c r="AA191" s="183"/>
      <c r="AB191" s="183"/>
      <c r="AC191" s="183"/>
      <c r="AD191" s="183"/>
      <c r="AE191" s="183"/>
      <c r="AF191" s="183"/>
      <c r="AG191" s="183"/>
      <c r="AH191" s="183"/>
      <c r="AI191" s="183"/>
      <c r="AJ191" s="183"/>
      <c r="AK191" s="183"/>
      <c r="AL191" s="183"/>
      <c r="AM191" s="183"/>
      <c r="AN191" s="183"/>
      <c r="AO191" s="183"/>
      <c r="AP191" s="183"/>
      <c r="AQ191" s="183"/>
      <c r="AR191" s="183"/>
      <c r="AS191" s="183"/>
      <c r="AT191" s="183"/>
      <c r="AU191" s="183"/>
      <c r="AV191" s="183"/>
      <c r="AW191" s="183"/>
      <c r="AX191" s="183"/>
      <c r="AY191" s="183"/>
      <c r="AZ191" s="183"/>
      <c r="BA191" s="183"/>
      <c r="BB191" s="183"/>
      <c r="BC191" s="183"/>
      <c r="BD191" s="183"/>
      <c r="BE191" s="183"/>
      <c r="BF191" s="183"/>
      <c r="BG191" s="183"/>
      <c r="BH191" s="183"/>
      <c r="BI191" s="183"/>
      <c r="BJ191" s="183"/>
      <c r="BK191" s="183"/>
      <c r="BL191" s="183"/>
      <c r="BM191" s="183"/>
    </row>
    <row r="192" spans="1:65" x14ac:dyDescent="0.2">
      <c r="A192" s="183"/>
      <c r="B192" s="183"/>
      <c r="C192" s="183"/>
      <c r="D192" s="183"/>
      <c r="E192" s="183"/>
      <c r="F192" s="183"/>
      <c r="G192" s="183"/>
      <c r="H192" s="183"/>
      <c r="I192" s="183"/>
      <c r="J192" s="183"/>
      <c r="K192" s="183"/>
      <c r="L192" s="183"/>
      <c r="M192" s="183"/>
      <c r="N192" s="183"/>
      <c r="O192" s="183"/>
      <c r="P192" s="183"/>
      <c r="Q192" s="183"/>
      <c r="R192" s="183"/>
      <c r="S192" s="183"/>
      <c r="T192" s="183"/>
      <c r="U192" s="183"/>
      <c r="V192" s="183"/>
      <c r="W192" s="183"/>
      <c r="X192" s="183"/>
      <c r="Y192" s="183"/>
      <c r="Z192" s="183"/>
      <c r="AA192" s="183"/>
      <c r="AB192" s="183"/>
      <c r="AC192" s="183"/>
      <c r="AD192" s="183"/>
      <c r="AE192" s="183"/>
      <c r="AF192" s="183"/>
      <c r="AG192" s="183"/>
      <c r="AH192" s="183"/>
      <c r="AI192" s="183"/>
      <c r="AJ192" s="183"/>
      <c r="AK192" s="183"/>
      <c r="AL192" s="183"/>
      <c r="AM192" s="183"/>
      <c r="AN192" s="183"/>
      <c r="AO192" s="183"/>
      <c r="AP192" s="183"/>
      <c r="AQ192" s="183"/>
      <c r="AR192" s="183"/>
      <c r="AS192" s="183"/>
      <c r="AT192" s="183"/>
      <c r="AU192" s="183"/>
      <c r="AV192" s="183"/>
      <c r="AW192" s="183"/>
      <c r="AX192" s="183"/>
      <c r="AY192" s="183"/>
      <c r="AZ192" s="183"/>
      <c r="BA192" s="183"/>
      <c r="BB192" s="183"/>
      <c r="BC192" s="183"/>
      <c r="BD192" s="183"/>
      <c r="BE192" s="183"/>
      <c r="BF192" s="183"/>
      <c r="BG192" s="183"/>
      <c r="BH192" s="183"/>
      <c r="BI192" s="183"/>
      <c r="BJ192" s="183"/>
      <c r="BK192" s="183"/>
      <c r="BL192" s="183"/>
      <c r="BM192" s="183"/>
    </row>
    <row r="193" spans="1:65" x14ac:dyDescent="0.2">
      <c r="A193" s="183"/>
      <c r="B193" s="183"/>
      <c r="C193" s="183"/>
      <c r="D193" s="183"/>
      <c r="E193" s="183"/>
      <c r="F193" s="183"/>
      <c r="G193" s="183"/>
      <c r="H193" s="183"/>
      <c r="I193" s="183"/>
      <c r="J193" s="183"/>
      <c r="K193" s="183"/>
      <c r="L193" s="183"/>
      <c r="M193" s="183"/>
      <c r="N193" s="183"/>
      <c r="O193" s="183"/>
      <c r="P193" s="183"/>
      <c r="Q193" s="183"/>
      <c r="R193" s="183"/>
      <c r="S193" s="183"/>
      <c r="T193" s="183"/>
      <c r="U193" s="183"/>
      <c r="V193" s="183"/>
      <c r="W193" s="183"/>
      <c r="X193" s="183"/>
      <c r="Y193" s="183"/>
      <c r="Z193" s="183"/>
      <c r="AA193" s="183"/>
      <c r="AB193" s="183"/>
      <c r="AC193" s="183"/>
      <c r="AD193" s="183"/>
      <c r="AE193" s="183"/>
      <c r="AF193" s="183"/>
      <c r="AG193" s="183"/>
      <c r="AH193" s="183"/>
      <c r="AI193" s="183"/>
      <c r="AJ193" s="183"/>
      <c r="AK193" s="183"/>
      <c r="AL193" s="183"/>
      <c r="AM193" s="183"/>
      <c r="AN193" s="183"/>
      <c r="AO193" s="183"/>
      <c r="AP193" s="183"/>
      <c r="AQ193" s="183"/>
      <c r="AR193" s="183"/>
      <c r="AS193" s="183"/>
      <c r="AT193" s="183"/>
      <c r="AU193" s="183"/>
      <c r="AV193" s="183"/>
      <c r="AW193" s="183"/>
      <c r="AX193" s="183"/>
      <c r="AY193" s="183"/>
      <c r="AZ193" s="183"/>
      <c r="BA193" s="183"/>
      <c r="BB193" s="183"/>
      <c r="BC193" s="183"/>
      <c r="BD193" s="183"/>
      <c r="BE193" s="183"/>
      <c r="BF193" s="183"/>
      <c r="BG193" s="183"/>
      <c r="BH193" s="183"/>
      <c r="BI193" s="183"/>
      <c r="BJ193" s="183"/>
      <c r="BK193" s="183"/>
      <c r="BL193" s="183"/>
      <c r="BM193" s="183"/>
    </row>
    <row r="194" spans="1:65" x14ac:dyDescent="0.2">
      <c r="A194" s="183"/>
      <c r="B194" s="183"/>
      <c r="C194" s="183"/>
      <c r="D194" s="183"/>
      <c r="E194" s="183"/>
      <c r="F194" s="183"/>
      <c r="G194" s="183"/>
      <c r="H194" s="183"/>
      <c r="I194" s="183"/>
      <c r="J194" s="183"/>
      <c r="L194" s="183"/>
      <c r="M194" s="183"/>
      <c r="N194" s="183"/>
      <c r="O194" s="183"/>
      <c r="P194" s="183"/>
      <c r="Q194" s="183"/>
      <c r="R194" s="183"/>
    </row>
    <row r="195" spans="1:65" x14ac:dyDescent="0.2">
      <c r="A195" s="183"/>
      <c r="B195" s="183"/>
      <c r="C195" s="183"/>
      <c r="D195" s="183"/>
      <c r="E195" s="183"/>
      <c r="F195" s="183"/>
      <c r="G195" s="183"/>
      <c r="H195" s="183"/>
      <c r="I195" s="183"/>
      <c r="J195" s="183"/>
    </row>
    <row r="196" spans="1:65" x14ac:dyDescent="0.2">
      <c r="A196" s="183"/>
      <c r="B196" s="183"/>
      <c r="C196" s="183"/>
      <c r="D196" s="183"/>
      <c r="E196" s="183"/>
      <c r="F196" s="183"/>
      <c r="G196" s="183"/>
      <c r="H196" s="183"/>
      <c r="I196" s="183"/>
      <c r="J196" s="183"/>
    </row>
    <row r="197" spans="1:65" x14ac:dyDescent="0.2">
      <c r="A197" s="183"/>
      <c r="B197" s="183"/>
      <c r="C197" s="183"/>
      <c r="D197" s="183"/>
      <c r="E197" s="183"/>
      <c r="F197" s="183"/>
      <c r="G197" s="183"/>
      <c r="H197" s="183"/>
      <c r="I197" s="183"/>
      <c r="J197" s="183"/>
    </row>
    <row r="198" spans="1:65" x14ac:dyDescent="0.2">
      <c r="A198" s="183"/>
      <c r="B198" s="183"/>
      <c r="C198" s="183"/>
      <c r="D198" s="183"/>
      <c r="E198" s="183"/>
      <c r="F198" s="183"/>
      <c r="G198" s="183"/>
      <c r="H198" s="183"/>
      <c r="I198" s="183"/>
      <c r="J198" s="183"/>
    </row>
    <row r="199" spans="1:65" x14ac:dyDescent="0.2">
      <c r="A199" s="183"/>
      <c r="B199" s="183"/>
      <c r="C199" s="183"/>
      <c r="D199" s="183"/>
      <c r="E199" s="183"/>
      <c r="F199" s="183"/>
      <c r="G199" s="183"/>
      <c r="H199" s="183"/>
      <c r="I199" s="183"/>
      <c r="J199" s="183"/>
    </row>
    <row r="200" spans="1:65" x14ac:dyDescent="0.2">
      <c r="A200" s="183"/>
      <c r="B200" s="183"/>
      <c r="C200" s="183"/>
      <c r="D200" s="183"/>
      <c r="E200" s="183"/>
      <c r="F200" s="183"/>
      <c r="G200" s="183"/>
      <c r="H200" s="183"/>
      <c r="I200" s="183"/>
      <c r="J200" s="183"/>
    </row>
    <row r="201" spans="1:65" x14ac:dyDescent="0.2">
      <c r="A201" s="183"/>
      <c r="B201" s="183"/>
      <c r="C201" s="183"/>
      <c r="D201" s="183"/>
      <c r="E201" s="183"/>
      <c r="F201" s="183"/>
      <c r="G201" s="183"/>
      <c r="H201" s="183"/>
      <c r="I201" s="183"/>
      <c r="J201" s="183"/>
    </row>
    <row r="202" spans="1:65" x14ac:dyDescent="0.2">
      <c r="A202" s="183"/>
      <c r="B202" s="183"/>
      <c r="C202" s="183"/>
      <c r="D202" s="183"/>
      <c r="E202" s="183"/>
      <c r="F202" s="183"/>
      <c r="G202" s="183"/>
      <c r="H202" s="183"/>
      <c r="I202" s="183"/>
      <c r="J202" s="183"/>
    </row>
    <row r="203" spans="1:65" x14ac:dyDescent="0.2">
      <c r="A203" s="183"/>
      <c r="B203" s="183"/>
      <c r="C203" s="183"/>
      <c r="D203" s="183"/>
      <c r="E203" s="183"/>
      <c r="F203" s="183"/>
      <c r="G203" s="183"/>
      <c r="H203" s="183"/>
      <c r="I203" s="183"/>
      <c r="J203" s="183"/>
    </row>
    <row r="204" spans="1:65" x14ac:dyDescent="0.2">
      <c r="A204" s="183"/>
      <c r="B204" s="183"/>
      <c r="C204" s="183"/>
      <c r="D204" s="183"/>
      <c r="E204" s="183"/>
      <c r="F204" s="183"/>
      <c r="G204" s="183"/>
      <c r="H204" s="183"/>
      <c r="I204" s="183"/>
      <c r="J204" s="183"/>
    </row>
    <row r="205" spans="1:65" x14ac:dyDescent="0.2">
      <c r="A205" s="183"/>
      <c r="B205" s="183"/>
      <c r="C205" s="183"/>
      <c r="D205" s="183"/>
      <c r="E205" s="183"/>
      <c r="F205" s="183"/>
      <c r="G205" s="183"/>
      <c r="H205" s="183"/>
      <c r="I205" s="183"/>
      <c r="J205" s="183"/>
    </row>
    <row r="206" spans="1:65" x14ac:dyDescent="0.2">
      <c r="A206" s="183"/>
      <c r="B206" s="183"/>
      <c r="C206" s="183"/>
      <c r="D206" s="183"/>
      <c r="E206" s="183"/>
      <c r="F206" s="183"/>
      <c r="G206" s="183"/>
      <c r="H206" s="183"/>
      <c r="I206" s="183"/>
      <c r="J206" s="183"/>
    </row>
  </sheetData>
  <mergeCells count="7">
    <mergeCell ref="L64:R70"/>
    <mergeCell ref="L73:R75"/>
    <mergeCell ref="C5:G5"/>
    <mergeCell ref="C16:F16"/>
    <mergeCell ref="N34:N35"/>
    <mergeCell ref="N14:P14"/>
    <mergeCell ref="L46:R48"/>
  </mergeCells>
  <pageMargins left="0.7" right="0.7" top="0.75" bottom="0.75" header="0.3" footer="0.3"/>
  <pageSetup orientation="portrait" horizontalDpi="0" verticalDpi="0"/>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1A78D9-E750-7E48-87B9-4D3887FC59E9}">
  <dimension ref="A1:T38"/>
  <sheetViews>
    <sheetView zoomScaleNormal="100" workbookViewId="0">
      <selection activeCell="B1" sqref="B1"/>
    </sheetView>
  </sheetViews>
  <sheetFormatPr baseColWidth="10" defaultColWidth="13.1640625" defaultRowHeight="16" outlineLevelCol="1" x14ac:dyDescent="0.2"/>
  <cols>
    <col min="1" max="1" width="4.33203125" style="330" customWidth="1"/>
    <col min="2" max="11" width="13.1640625" style="329"/>
    <col min="12" max="19" width="13.1640625" style="329" hidden="1" customWidth="1" outlineLevel="1"/>
    <col min="20" max="20" width="13.1640625" style="329" collapsed="1"/>
    <col min="21" max="16384" width="13.1640625" style="329"/>
  </cols>
  <sheetData>
    <row r="1" spans="1:19" x14ac:dyDescent="0.2">
      <c r="A1" s="372"/>
      <c r="B1" s="371" t="s">
        <v>288</v>
      </c>
      <c r="C1" s="370" t="s">
        <v>287</v>
      </c>
      <c r="D1" s="370" t="s">
        <v>286</v>
      </c>
      <c r="E1" s="370" t="s">
        <v>285</v>
      </c>
      <c r="F1" s="369"/>
      <c r="G1" s="369"/>
      <c r="H1" s="369"/>
      <c r="I1" s="369"/>
      <c r="J1" s="368"/>
      <c r="K1" s="346" t="s">
        <v>284</v>
      </c>
      <c r="L1" s="346"/>
      <c r="M1" s="346"/>
      <c r="N1" s="346"/>
    </row>
    <row r="2" spans="1:19" x14ac:dyDescent="0.2">
      <c r="A2" s="341"/>
      <c r="B2" s="367" t="s">
        <v>283</v>
      </c>
      <c r="C2" s="366">
        <v>1.75</v>
      </c>
      <c r="D2" s="339"/>
      <c r="E2" s="339"/>
      <c r="F2" s="339"/>
      <c r="G2" s="339"/>
      <c r="H2" s="339"/>
      <c r="I2" s="339"/>
      <c r="J2" s="338"/>
    </row>
    <row r="3" spans="1:19" x14ac:dyDescent="0.2">
      <c r="A3" s="341"/>
      <c r="B3" s="339"/>
      <c r="C3" s="339"/>
      <c r="D3" s="339"/>
      <c r="E3" s="339"/>
      <c r="F3" s="339"/>
      <c r="G3" s="339"/>
      <c r="H3" s="339"/>
      <c r="I3" s="339"/>
      <c r="J3" s="338"/>
      <c r="L3" s="346" t="s">
        <v>282</v>
      </c>
      <c r="O3" s="365"/>
    </row>
    <row r="4" spans="1:19" x14ac:dyDescent="0.2">
      <c r="A4" s="341"/>
      <c r="B4" s="339"/>
      <c r="C4" s="339" t="s">
        <v>281</v>
      </c>
      <c r="D4" s="339"/>
      <c r="E4" s="339"/>
      <c r="F4" s="339"/>
      <c r="G4" s="339"/>
      <c r="H4" s="339"/>
      <c r="I4" s="339"/>
      <c r="J4" s="338"/>
      <c r="O4" s="365"/>
    </row>
    <row r="5" spans="1:19" x14ac:dyDescent="0.2">
      <c r="A5" s="341"/>
      <c r="B5" s="339"/>
      <c r="C5" s="339" t="s">
        <v>280</v>
      </c>
      <c r="D5" s="339"/>
      <c r="E5" s="339"/>
      <c r="F5" s="339"/>
      <c r="G5" s="339"/>
      <c r="H5" s="339"/>
      <c r="I5" s="339"/>
      <c r="J5" s="338"/>
      <c r="L5" s="332" t="s">
        <v>279</v>
      </c>
      <c r="M5" s="332"/>
      <c r="N5" s="332"/>
      <c r="O5" s="332"/>
      <c r="P5" s="332"/>
      <c r="Q5" s="332"/>
      <c r="R5" s="332"/>
      <c r="S5" s="332"/>
    </row>
    <row r="6" spans="1:19" x14ac:dyDescent="0.2">
      <c r="A6" s="341"/>
      <c r="B6" s="339"/>
      <c r="C6" s="339"/>
      <c r="D6" s="339"/>
      <c r="E6" s="339"/>
      <c r="F6" s="339"/>
      <c r="G6" s="339"/>
      <c r="H6" s="339"/>
      <c r="I6" s="339"/>
      <c r="J6" s="338"/>
      <c r="L6" s="332"/>
      <c r="M6" s="332"/>
      <c r="N6" s="332"/>
      <c r="O6" s="332"/>
      <c r="P6" s="332"/>
      <c r="Q6" s="332"/>
      <c r="R6" s="332"/>
      <c r="S6" s="332"/>
    </row>
    <row r="7" spans="1:19" x14ac:dyDescent="0.2">
      <c r="A7" s="341"/>
      <c r="B7" s="339"/>
      <c r="C7" s="339" t="s">
        <v>278</v>
      </c>
      <c r="D7" s="339"/>
      <c r="E7" s="339"/>
      <c r="F7" s="339"/>
      <c r="G7" s="339"/>
      <c r="H7" s="339"/>
      <c r="I7" s="339"/>
      <c r="J7" s="338"/>
      <c r="L7" s="346"/>
      <c r="O7" s="364"/>
    </row>
    <row r="8" spans="1:19" x14ac:dyDescent="0.2">
      <c r="A8" s="341"/>
      <c r="B8" s="339"/>
      <c r="C8" s="339" t="s">
        <v>277</v>
      </c>
      <c r="D8" s="339"/>
      <c r="E8" s="339"/>
      <c r="F8" s="339"/>
      <c r="G8" s="339"/>
      <c r="H8" s="339"/>
      <c r="I8" s="339"/>
      <c r="J8" s="338"/>
    </row>
    <row r="9" spans="1:19" x14ac:dyDescent="0.2">
      <c r="A9" s="341"/>
      <c r="B9" s="339"/>
      <c r="C9" s="339"/>
      <c r="D9" s="339"/>
      <c r="E9" s="339"/>
      <c r="F9" s="339"/>
      <c r="G9" s="339"/>
      <c r="H9" s="339"/>
      <c r="I9" s="339"/>
      <c r="J9" s="338"/>
      <c r="L9" s="346" t="s">
        <v>276</v>
      </c>
      <c r="M9" s="346"/>
      <c r="N9" s="346"/>
      <c r="O9" s="363"/>
    </row>
    <row r="10" spans="1:19" x14ac:dyDescent="0.2">
      <c r="A10" s="341"/>
      <c r="B10" s="339"/>
      <c r="C10" s="362"/>
      <c r="D10" s="361" t="s">
        <v>275</v>
      </c>
      <c r="E10" s="360"/>
      <c r="F10" s="360"/>
      <c r="G10" s="360"/>
      <c r="H10" s="360"/>
      <c r="I10" s="359"/>
      <c r="J10" s="338"/>
    </row>
    <row r="11" spans="1:19" x14ac:dyDescent="0.2">
      <c r="A11" s="341"/>
      <c r="B11" s="339"/>
      <c r="C11" s="358"/>
      <c r="D11" s="357"/>
      <c r="E11" s="356"/>
      <c r="F11" s="356" t="s">
        <v>271</v>
      </c>
      <c r="G11" s="356"/>
      <c r="H11" s="356"/>
      <c r="I11" s="355"/>
      <c r="J11" s="338"/>
      <c r="L11" s="332" t="s">
        <v>274</v>
      </c>
      <c r="M11" s="332"/>
      <c r="N11" s="332"/>
      <c r="O11" s="332"/>
      <c r="P11" s="332"/>
      <c r="Q11" s="332"/>
      <c r="R11" s="332"/>
      <c r="S11" s="332"/>
    </row>
    <row r="12" spans="1:19" x14ac:dyDescent="0.2">
      <c r="A12" s="341"/>
      <c r="B12" s="344"/>
      <c r="C12" s="354" t="s">
        <v>273</v>
      </c>
      <c r="D12" s="353" t="s">
        <v>271</v>
      </c>
      <c r="E12" s="352"/>
      <c r="F12" s="352" t="s">
        <v>272</v>
      </c>
      <c r="G12" s="352"/>
      <c r="H12" s="352" t="s">
        <v>271</v>
      </c>
      <c r="I12" s="351"/>
      <c r="J12" s="338"/>
      <c r="L12" s="332"/>
      <c r="M12" s="332"/>
      <c r="N12" s="332"/>
      <c r="O12" s="332"/>
      <c r="P12" s="332"/>
      <c r="Q12" s="332"/>
      <c r="R12" s="332"/>
      <c r="S12" s="332"/>
    </row>
    <row r="13" spans="1:19" x14ac:dyDescent="0.2">
      <c r="A13" s="341"/>
      <c r="B13" s="344"/>
      <c r="C13" s="350" t="s">
        <v>270</v>
      </c>
      <c r="D13" s="349" t="s">
        <v>21</v>
      </c>
      <c r="E13" s="348"/>
      <c r="F13" s="348" t="s">
        <v>269</v>
      </c>
      <c r="G13" s="348"/>
      <c r="H13" s="348" t="s">
        <v>268</v>
      </c>
      <c r="I13" s="347"/>
      <c r="J13" s="338"/>
    </row>
    <row r="14" spans="1:19" x14ac:dyDescent="0.2">
      <c r="A14" s="341"/>
      <c r="B14" s="344"/>
      <c r="C14" s="354" t="s">
        <v>5</v>
      </c>
      <c r="D14" s="353">
        <v>100</v>
      </c>
      <c r="E14" s="352"/>
      <c r="F14" s="352">
        <v>90</v>
      </c>
      <c r="G14" s="352"/>
      <c r="H14" s="352">
        <v>80</v>
      </c>
      <c r="I14" s="351"/>
      <c r="J14" s="338"/>
    </row>
    <row r="15" spans="1:19" x14ac:dyDescent="0.2">
      <c r="A15" s="341"/>
      <c r="B15" s="344"/>
      <c r="C15" s="354" t="s">
        <v>6</v>
      </c>
      <c r="D15" s="353">
        <v>110</v>
      </c>
      <c r="E15" s="352"/>
      <c r="F15" s="352">
        <v>70</v>
      </c>
      <c r="G15" s="352"/>
      <c r="H15" s="352">
        <v>105</v>
      </c>
      <c r="I15" s="351"/>
      <c r="J15" s="338"/>
      <c r="L15" s="346" t="s">
        <v>267</v>
      </c>
      <c r="M15" s="346"/>
      <c r="N15" s="346"/>
    </row>
    <row r="16" spans="1:19" x14ac:dyDescent="0.2">
      <c r="A16" s="341"/>
      <c r="B16" s="344"/>
      <c r="C16" s="350" t="s">
        <v>266</v>
      </c>
      <c r="D16" s="349">
        <v>90</v>
      </c>
      <c r="E16" s="348"/>
      <c r="F16" s="348">
        <v>115</v>
      </c>
      <c r="G16" s="348"/>
      <c r="H16" s="348">
        <v>75</v>
      </c>
      <c r="I16" s="347"/>
      <c r="J16" s="338"/>
    </row>
    <row r="17" spans="1:19" x14ac:dyDescent="0.2">
      <c r="A17" s="341"/>
      <c r="B17" s="344"/>
      <c r="C17" s="339"/>
      <c r="D17" s="339"/>
      <c r="E17" s="339"/>
      <c r="F17" s="339"/>
      <c r="G17" s="339"/>
      <c r="H17" s="339"/>
      <c r="I17" s="339"/>
      <c r="J17" s="338"/>
      <c r="L17" s="332" t="s">
        <v>265</v>
      </c>
      <c r="M17" s="332"/>
      <c r="N17" s="332"/>
      <c r="O17" s="332"/>
      <c r="P17" s="332"/>
      <c r="Q17" s="332"/>
      <c r="R17" s="332"/>
      <c r="S17" s="332"/>
    </row>
    <row r="18" spans="1:19" x14ac:dyDescent="0.2">
      <c r="A18" s="341" t="s">
        <v>0</v>
      </c>
      <c r="B18" s="345" t="s">
        <v>264</v>
      </c>
      <c r="C18" s="339" t="s">
        <v>263</v>
      </c>
      <c r="D18" s="339"/>
      <c r="E18" s="339"/>
      <c r="F18" s="339"/>
      <c r="G18" s="339"/>
      <c r="H18" s="339"/>
      <c r="I18" s="339"/>
      <c r="J18" s="338"/>
      <c r="L18" s="332"/>
      <c r="M18" s="332"/>
      <c r="N18" s="332"/>
      <c r="O18" s="332"/>
      <c r="P18" s="332"/>
      <c r="Q18" s="332"/>
      <c r="R18" s="332"/>
      <c r="S18" s="332"/>
    </row>
    <row r="19" spans="1:19" x14ac:dyDescent="0.2">
      <c r="A19" s="341"/>
      <c r="B19" s="344"/>
      <c r="C19" s="339"/>
      <c r="D19" s="339"/>
      <c r="E19" s="339"/>
      <c r="F19" s="339"/>
      <c r="G19" s="339"/>
      <c r="H19" s="339"/>
      <c r="I19" s="339"/>
      <c r="J19" s="338"/>
      <c r="O19" s="342"/>
    </row>
    <row r="20" spans="1:19" x14ac:dyDescent="0.2">
      <c r="A20" s="341" t="s">
        <v>1</v>
      </c>
      <c r="B20" s="345" t="s">
        <v>256</v>
      </c>
      <c r="C20" s="339" t="s">
        <v>262</v>
      </c>
      <c r="D20" s="339"/>
      <c r="E20" s="339"/>
      <c r="F20" s="339"/>
      <c r="G20" s="339"/>
      <c r="H20" s="339"/>
      <c r="I20" s="339"/>
      <c r="J20" s="338"/>
      <c r="O20" s="342"/>
    </row>
    <row r="21" spans="1:19" x14ac:dyDescent="0.2">
      <c r="A21" s="341"/>
      <c r="B21" s="344"/>
      <c r="C21" s="339" t="s">
        <v>261</v>
      </c>
      <c r="D21" s="339"/>
      <c r="E21" s="339"/>
      <c r="F21" s="339"/>
      <c r="G21" s="339"/>
      <c r="H21" s="339"/>
      <c r="I21" s="339"/>
      <c r="J21" s="338"/>
      <c r="L21" s="346" t="s">
        <v>260</v>
      </c>
      <c r="O21" s="342"/>
    </row>
    <row r="22" spans="1:19" x14ac:dyDescent="0.2">
      <c r="A22" s="341"/>
      <c r="B22" s="344"/>
      <c r="C22" s="339"/>
      <c r="D22" s="339"/>
      <c r="E22" s="339"/>
      <c r="F22" s="339"/>
      <c r="G22" s="339"/>
      <c r="H22" s="339"/>
      <c r="I22" s="339"/>
      <c r="J22" s="338"/>
      <c r="O22" s="342"/>
    </row>
    <row r="23" spans="1:19" x14ac:dyDescent="0.2">
      <c r="A23" s="341" t="s">
        <v>200</v>
      </c>
      <c r="B23" s="345" t="s">
        <v>256</v>
      </c>
      <c r="C23" s="339" t="s">
        <v>259</v>
      </c>
      <c r="D23" s="339"/>
      <c r="E23" s="339"/>
      <c r="F23" s="339"/>
      <c r="G23" s="339"/>
      <c r="H23" s="339"/>
      <c r="I23" s="339"/>
      <c r="J23" s="338"/>
      <c r="L23" s="333" t="s">
        <v>258</v>
      </c>
      <c r="M23" s="333"/>
      <c r="N23" s="333"/>
      <c r="O23" s="333"/>
      <c r="P23" s="333"/>
      <c r="Q23" s="333"/>
      <c r="R23" s="333"/>
      <c r="S23" s="333"/>
    </row>
    <row r="24" spans="1:19" x14ac:dyDescent="0.2">
      <c r="A24" s="341"/>
      <c r="B24" s="344"/>
      <c r="C24" s="339"/>
      <c r="D24" s="339"/>
      <c r="E24" s="339"/>
      <c r="F24" s="339"/>
      <c r="G24" s="339"/>
      <c r="H24" s="339"/>
      <c r="I24" s="339"/>
      <c r="J24" s="338"/>
      <c r="L24" s="333"/>
      <c r="M24" s="333"/>
      <c r="N24" s="333"/>
      <c r="O24" s="333"/>
      <c r="P24" s="333"/>
      <c r="Q24" s="333"/>
      <c r="R24" s="333"/>
      <c r="S24" s="333"/>
    </row>
    <row r="25" spans="1:19" x14ac:dyDescent="0.2">
      <c r="A25" s="341" t="s">
        <v>257</v>
      </c>
      <c r="B25" s="345" t="s">
        <v>256</v>
      </c>
      <c r="C25" s="339" t="s">
        <v>255</v>
      </c>
      <c r="D25" s="339"/>
      <c r="E25" s="339"/>
      <c r="F25" s="339"/>
      <c r="G25" s="339"/>
      <c r="H25" s="339"/>
      <c r="I25" s="339"/>
      <c r="J25" s="338"/>
      <c r="O25" s="342"/>
    </row>
    <row r="26" spans="1:19" ht="15.75" customHeight="1" x14ac:dyDescent="0.2">
      <c r="A26" s="341"/>
      <c r="B26" s="344"/>
      <c r="C26" s="339" t="s">
        <v>254</v>
      </c>
      <c r="D26" s="339"/>
      <c r="E26" s="339"/>
      <c r="F26" s="339"/>
      <c r="G26" s="339"/>
      <c r="H26" s="339"/>
      <c r="I26" s="339"/>
      <c r="J26" s="338"/>
      <c r="L26" s="343" t="s">
        <v>253</v>
      </c>
      <c r="O26" s="342"/>
    </row>
    <row r="27" spans="1:19" x14ac:dyDescent="0.2">
      <c r="A27" s="341"/>
      <c r="B27" s="339"/>
      <c r="C27" s="339" t="s">
        <v>252</v>
      </c>
      <c r="D27" s="339"/>
      <c r="E27" s="339"/>
      <c r="F27" s="339"/>
      <c r="G27" s="339"/>
      <c r="H27" s="339"/>
      <c r="I27" s="339"/>
      <c r="J27" s="338"/>
      <c r="L27" s="333" t="s">
        <v>251</v>
      </c>
      <c r="M27" s="333"/>
      <c r="N27" s="333"/>
      <c r="O27" s="333"/>
      <c r="P27" s="333"/>
      <c r="Q27" s="333"/>
      <c r="R27" s="333"/>
      <c r="S27" s="333"/>
    </row>
    <row r="28" spans="1:19" ht="17" thickBot="1" x14ac:dyDescent="0.25">
      <c r="A28" s="341"/>
      <c r="B28" s="339"/>
      <c r="C28" s="340"/>
      <c r="D28" s="339"/>
      <c r="E28" s="339"/>
      <c r="F28" s="339"/>
      <c r="G28" s="339"/>
      <c r="H28" s="339"/>
      <c r="I28" s="339"/>
      <c r="J28" s="338"/>
      <c r="L28" s="333"/>
      <c r="M28" s="333"/>
      <c r="N28" s="333"/>
      <c r="O28" s="333"/>
      <c r="P28" s="333"/>
      <c r="Q28" s="333"/>
      <c r="R28" s="333"/>
      <c r="S28" s="333"/>
    </row>
    <row r="29" spans="1:19" ht="17" thickBot="1" x14ac:dyDescent="0.25">
      <c r="A29" s="337" t="s">
        <v>102</v>
      </c>
      <c r="B29" s="335"/>
      <c r="C29" s="336"/>
      <c r="D29" s="335"/>
      <c r="E29" s="335"/>
      <c r="F29" s="335"/>
      <c r="G29" s="335"/>
      <c r="H29" s="335"/>
      <c r="I29" s="335"/>
      <c r="J29" s="334"/>
      <c r="L29" s="333"/>
      <c r="M29" s="333"/>
      <c r="N29" s="333"/>
      <c r="O29" s="333"/>
      <c r="P29" s="333"/>
      <c r="Q29" s="333"/>
      <c r="R29" s="333"/>
      <c r="S29" s="333"/>
    </row>
    <row r="32" spans="1:19" ht="19" x14ac:dyDescent="0.25">
      <c r="L32" s="331" t="s">
        <v>3</v>
      </c>
    </row>
    <row r="33" spans="12:19" x14ac:dyDescent="0.2">
      <c r="L33" s="332" t="s">
        <v>250</v>
      </c>
      <c r="M33" s="332"/>
      <c r="N33" s="332"/>
      <c r="O33" s="332"/>
      <c r="P33" s="332"/>
      <c r="Q33" s="332"/>
      <c r="R33" s="332"/>
      <c r="S33" s="332"/>
    </row>
    <row r="34" spans="12:19" x14ac:dyDescent="0.2">
      <c r="L34" s="332"/>
      <c r="M34" s="332"/>
      <c r="N34" s="332"/>
      <c r="O34" s="332"/>
      <c r="P34" s="332"/>
      <c r="Q34" s="332"/>
      <c r="R34" s="332"/>
      <c r="S34" s="332"/>
    </row>
    <row r="35" spans="12:19" x14ac:dyDescent="0.2">
      <c r="L35" s="332"/>
      <c r="M35" s="332"/>
      <c r="N35" s="332"/>
      <c r="O35" s="332"/>
      <c r="P35" s="332"/>
      <c r="Q35" s="332"/>
      <c r="R35" s="332"/>
      <c r="S35" s="332"/>
    </row>
    <row r="37" spans="12:19" ht="19" x14ac:dyDescent="0.25">
      <c r="L37" s="331" t="s">
        <v>4</v>
      </c>
    </row>
    <row r="38" spans="12:19" x14ac:dyDescent="0.2">
      <c r="L38" s="329" t="s">
        <v>249</v>
      </c>
    </row>
  </sheetData>
  <mergeCells count="25">
    <mergeCell ref="D14:E14"/>
    <mergeCell ref="D15:E15"/>
    <mergeCell ref="D16:E16"/>
    <mergeCell ref="F11:G11"/>
    <mergeCell ref="D10:I10"/>
    <mergeCell ref="F16:G16"/>
    <mergeCell ref="H11:I11"/>
    <mergeCell ref="H12:I12"/>
    <mergeCell ref="H14:I14"/>
    <mergeCell ref="H15:I15"/>
    <mergeCell ref="H16:I16"/>
    <mergeCell ref="F12:G12"/>
    <mergeCell ref="F13:G13"/>
    <mergeCell ref="L5:S6"/>
    <mergeCell ref="L11:S12"/>
    <mergeCell ref="L17:S18"/>
    <mergeCell ref="L23:S24"/>
    <mergeCell ref="L33:S35"/>
    <mergeCell ref="L27:S29"/>
    <mergeCell ref="D11:E11"/>
    <mergeCell ref="D12:E12"/>
    <mergeCell ref="D13:E13"/>
    <mergeCell ref="F14:G14"/>
    <mergeCell ref="F15:G15"/>
    <mergeCell ref="H13:I13"/>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13</vt:i4>
      </vt:variant>
    </vt:vector>
  </HeadingPairs>
  <TitlesOfParts>
    <vt:vector size="13" baseType="lpstr">
      <vt:lpstr>Overview</vt:lpstr>
      <vt:lpstr>Q #1</vt:lpstr>
      <vt:lpstr>Q #2</vt:lpstr>
      <vt:lpstr>Q #3</vt:lpstr>
      <vt:lpstr>Q #4</vt:lpstr>
      <vt:lpstr>Q #5</vt:lpstr>
      <vt:lpstr>Q #6</vt:lpstr>
      <vt:lpstr>Q #7</vt:lpstr>
      <vt:lpstr>2013 Q #3</vt:lpstr>
      <vt:lpstr>2014 Q #1</vt:lpstr>
      <vt:lpstr>2014 Q #4</vt:lpstr>
      <vt:lpstr>2015 Q #5</vt:lpstr>
      <vt:lpstr>2019 Q #1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Steve Roll</cp:lastModifiedBy>
  <cp:lastPrinted>2022-08-23T19:21:11Z</cp:lastPrinted>
  <dcterms:created xsi:type="dcterms:W3CDTF">2021-04-06T00:00:43Z</dcterms:created>
  <dcterms:modified xsi:type="dcterms:W3CDTF">2025-05-25T14:05:29Z</dcterms:modified>
</cp:coreProperties>
</file>